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7094-my.sharepoint.com/personal/mathew_workforcejunction_com1/Documents/2019 Marketing/UBA/Fall 2020/"/>
    </mc:Choice>
  </mc:AlternateContent>
  <xr:revisionPtr revIDLastSave="0" documentId="8_{D2A9F23C-0168-4019-B277-CC0E55DEC22B}" xr6:coauthVersionLast="45" xr6:coauthVersionMax="45" xr10:uidLastSave="{00000000-0000-0000-0000-000000000000}"/>
  <bookViews>
    <workbookView xWindow="4950" yWindow="1575" windowWidth="22920" windowHeight="13815" xr2:uid="{F4DD3DA7-68AB-4430-B6EE-7305F4F20EB0}"/>
  </bookViews>
  <sheets>
    <sheet name="Workload Removal" sheetId="2" r:id="rId1"/>
    <sheet name="Time and Cost Outcome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" l="1"/>
  <c r="H52" i="2" l="1"/>
  <c r="G52" i="2"/>
  <c r="H51" i="2"/>
  <c r="G51" i="2"/>
  <c r="Q20" i="4"/>
  <c r="U20" i="4" s="1"/>
  <c r="H19" i="2" s="1"/>
  <c r="Q77" i="4"/>
  <c r="U77" i="4"/>
  <c r="H76" i="2"/>
  <c r="P77" i="4"/>
  <c r="T77" i="4"/>
  <c r="G76" i="2"/>
  <c r="Q76" i="4"/>
  <c r="U76" i="4"/>
  <c r="H75" i="2"/>
  <c r="P76" i="4"/>
  <c r="T76" i="4"/>
  <c r="G75" i="2"/>
  <c r="Q75" i="4"/>
  <c r="U75" i="4"/>
  <c r="H74" i="2"/>
  <c r="P75" i="4"/>
  <c r="Q74" i="4"/>
  <c r="U74" i="4"/>
  <c r="H73" i="2"/>
  <c r="P74" i="4"/>
  <c r="T74" i="4"/>
  <c r="G73" i="2"/>
  <c r="Q73" i="4"/>
  <c r="U73" i="4"/>
  <c r="H72" i="2"/>
  <c r="P73" i="4"/>
  <c r="T73" i="4"/>
  <c r="G72" i="2"/>
  <c r="P72" i="4"/>
  <c r="T72" i="4"/>
  <c r="G71" i="2"/>
  <c r="Q71" i="4"/>
  <c r="U71" i="4"/>
  <c r="H70" i="2"/>
  <c r="P71" i="4"/>
  <c r="T71" i="4"/>
  <c r="G70" i="2"/>
  <c r="Q70" i="4"/>
  <c r="U70" i="4"/>
  <c r="H69" i="2"/>
  <c r="P70" i="4"/>
  <c r="T70" i="4"/>
  <c r="G69" i="2"/>
  <c r="Q69" i="4"/>
  <c r="U69" i="4"/>
  <c r="H68" i="2"/>
  <c r="P69" i="4"/>
  <c r="T69" i="4"/>
  <c r="G68" i="2"/>
  <c r="Q68" i="4"/>
  <c r="U68" i="4"/>
  <c r="H67" i="2"/>
  <c r="P68" i="4"/>
  <c r="T68" i="4"/>
  <c r="G67" i="2"/>
  <c r="Q67" i="4"/>
  <c r="U67" i="4"/>
  <c r="H66" i="2"/>
  <c r="P67" i="4"/>
  <c r="T67" i="4"/>
  <c r="G66" i="2"/>
  <c r="Q66" i="4"/>
  <c r="U66" i="4"/>
  <c r="H65" i="2"/>
  <c r="P66" i="4"/>
  <c r="Q63" i="4"/>
  <c r="U63" i="4"/>
  <c r="H62" i="2" s="1"/>
  <c r="P63" i="4"/>
  <c r="T63" i="4"/>
  <c r="G62" i="2"/>
  <c r="Q62" i="4"/>
  <c r="U62" i="4" s="1"/>
  <c r="H61" i="2" s="1"/>
  <c r="P62" i="4"/>
  <c r="T62" i="4" s="1"/>
  <c r="G61" i="2" s="1"/>
  <c r="Q61" i="4"/>
  <c r="U61" i="4"/>
  <c r="H60" i="2" s="1"/>
  <c r="P61" i="4"/>
  <c r="T61" i="4" s="1"/>
  <c r="G60" i="2" s="1"/>
  <c r="Q59" i="4"/>
  <c r="U59" i="4"/>
  <c r="H58" i="2" s="1"/>
  <c r="P59" i="4"/>
  <c r="T59" i="4" s="1"/>
  <c r="G58" i="2" s="1"/>
  <c r="Q57" i="4"/>
  <c r="U57" i="4"/>
  <c r="H56" i="2" s="1"/>
  <c r="P57" i="4"/>
  <c r="T57" i="4"/>
  <c r="G56" i="2"/>
  <c r="Q51" i="4"/>
  <c r="U51" i="4"/>
  <c r="H50" i="2"/>
  <c r="P51" i="4"/>
  <c r="T51" i="4"/>
  <c r="G50" i="2"/>
  <c r="Q50" i="4"/>
  <c r="U50" i="4"/>
  <c r="H49" i="2"/>
  <c r="P50" i="4"/>
  <c r="T50" i="4"/>
  <c r="G49" i="2"/>
  <c r="Q49" i="4"/>
  <c r="P49" i="4"/>
  <c r="T49" i="4"/>
  <c r="G48" i="2"/>
  <c r="Q48" i="4"/>
  <c r="U48" i="4"/>
  <c r="H47" i="2"/>
  <c r="P48" i="4"/>
  <c r="T48" i="4"/>
  <c r="G47" i="2"/>
  <c r="Q47" i="4"/>
  <c r="U47" i="4"/>
  <c r="H46" i="2"/>
  <c r="P47" i="4"/>
  <c r="Q45" i="4"/>
  <c r="U45" i="4"/>
  <c r="H44" i="2"/>
  <c r="P45" i="4"/>
  <c r="T45" i="4"/>
  <c r="G44" i="2"/>
  <c r="Q44" i="4"/>
  <c r="U44" i="4"/>
  <c r="H43" i="2"/>
  <c r="P44" i="4"/>
  <c r="T44" i="4"/>
  <c r="G43" i="2"/>
  <c r="Q43" i="4"/>
  <c r="P43" i="4"/>
  <c r="T43" i="4"/>
  <c r="G42" i="2"/>
  <c r="Q42" i="4"/>
  <c r="U42" i="4"/>
  <c r="H41" i="2"/>
  <c r="P42" i="4"/>
  <c r="T42" i="4"/>
  <c r="G41" i="2"/>
  <c r="Q40" i="4"/>
  <c r="U40" i="4" s="1"/>
  <c r="H39" i="2" s="1"/>
  <c r="P40" i="4"/>
  <c r="T40" i="4" s="1"/>
  <c r="G39" i="2" s="1"/>
  <c r="Q39" i="4"/>
  <c r="U39" i="4"/>
  <c r="H38" i="2" s="1"/>
  <c r="P39" i="4"/>
  <c r="T39" i="4"/>
  <c r="G38" i="2" s="1"/>
  <c r="Q38" i="4"/>
  <c r="U38" i="4" s="1"/>
  <c r="H37" i="2" s="1"/>
  <c r="P38" i="4"/>
  <c r="T38" i="4" s="1"/>
  <c r="Q37" i="4"/>
  <c r="U37" i="4" s="1"/>
  <c r="H36" i="2" s="1"/>
  <c r="P37" i="4"/>
  <c r="T37" i="4" s="1"/>
  <c r="G36" i="2" s="1"/>
  <c r="Q35" i="4"/>
  <c r="U35" i="4" s="1"/>
  <c r="H34" i="2" s="1"/>
  <c r="P35" i="4"/>
  <c r="T35" i="4" s="1"/>
  <c r="G34" i="2" s="1"/>
  <c r="Q34" i="4"/>
  <c r="U34" i="4" s="1"/>
  <c r="H33" i="2" s="1"/>
  <c r="P34" i="4"/>
  <c r="T34" i="4" s="1"/>
  <c r="G33" i="2" s="1"/>
  <c r="Q33" i="4"/>
  <c r="U33" i="4" s="1"/>
  <c r="H32" i="2" s="1"/>
  <c r="P33" i="4"/>
  <c r="T33" i="4" s="1"/>
  <c r="G32" i="2" s="1"/>
  <c r="Q32" i="4"/>
  <c r="U32" i="4" s="1"/>
  <c r="H31" i="2" s="1"/>
  <c r="P32" i="4"/>
  <c r="T32" i="4" s="1"/>
  <c r="G31" i="2" s="1"/>
  <c r="Q31" i="4"/>
  <c r="U31" i="4" s="1"/>
  <c r="P31" i="4"/>
  <c r="T31" i="4" s="1"/>
  <c r="G30" i="2" s="1"/>
  <c r="Q30" i="4"/>
  <c r="U30" i="4"/>
  <c r="H29" i="2" s="1"/>
  <c r="P30" i="4"/>
  <c r="T30" i="4" s="1"/>
  <c r="Q28" i="4"/>
  <c r="U28" i="4" s="1"/>
  <c r="H27" i="2" s="1"/>
  <c r="P28" i="4"/>
  <c r="T28" i="4" s="1"/>
  <c r="G27" i="2" s="1"/>
  <c r="Q27" i="4"/>
  <c r="U27" i="4" s="1"/>
  <c r="H26" i="2" s="1"/>
  <c r="P27" i="4"/>
  <c r="T27" i="4" s="1"/>
  <c r="G26" i="2" s="1"/>
  <c r="Q26" i="4"/>
  <c r="U26" i="4" s="1"/>
  <c r="H25" i="2" s="1"/>
  <c r="P26" i="4"/>
  <c r="T26" i="4" s="1"/>
  <c r="G25" i="2" s="1"/>
  <c r="Q25" i="4"/>
  <c r="U25" i="4" s="1"/>
  <c r="P25" i="4"/>
  <c r="T25" i="4" s="1"/>
  <c r="Q23" i="4"/>
  <c r="U23" i="4" s="1"/>
  <c r="H22" i="2" s="1"/>
  <c r="P23" i="4"/>
  <c r="T23" i="4" s="1"/>
  <c r="G22" i="2" s="1"/>
  <c r="Q22" i="4"/>
  <c r="U22" i="4" s="1"/>
  <c r="H21" i="2" s="1"/>
  <c r="P22" i="4"/>
  <c r="T22" i="4" s="1"/>
  <c r="G21" i="2" s="1"/>
  <c r="Q21" i="4"/>
  <c r="U21" i="4" s="1"/>
  <c r="H20" i="2" s="1"/>
  <c r="P21" i="4"/>
  <c r="T21" i="4" s="1"/>
  <c r="P20" i="4"/>
  <c r="T20" i="4" s="1"/>
  <c r="G19" i="2" s="1"/>
  <c r="T75" i="4"/>
  <c r="G74" i="2"/>
  <c r="S65" i="4"/>
  <c r="R65" i="4"/>
  <c r="S56" i="4"/>
  <c r="R56" i="4"/>
  <c r="U52" i="4"/>
  <c r="T52" i="4"/>
  <c r="S52" i="4"/>
  <c r="R52" i="4"/>
  <c r="Q52" i="4"/>
  <c r="P52" i="4"/>
  <c r="U49" i="4"/>
  <c r="H48" i="2"/>
  <c r="S46" i="4"/>
  <c r="R46" i="4"/>
  <c r="S41" i="4"/>
  <c r="R41" i="4"/>
  <c r="S36" i="4"/>
  <c r="R36" i="4"/>
  <c r="S29" i="4"/>
  <c r="R29" i="4"/>
  <c r="S24" i="4"/>
  <c r="R24" i="4"/>
  <c r="S19" i="4"/>
  <c r="S54" i="4"/>
  <c r="R19" i="4"/>
  <c r="P13" i="4"/>
  <c r="V65" i="4"/>
  <c r="V56" i="4"/>
  <c r="V52" i="4"/>
  <c r="V46" i="4"/>
  <c r="V41" i="4"/>
  <c r="V36" i="4"/>
  <c r="V29" i="4"/>
  <c r="V24" i="4"/>
  <c r="V19" i="4"/>
  <c r="F51" i="2"/>
  <c r="E51" i="2"/>
  <c r="F45" i="2"/>
  <c r="F40" i="2"/>
  <c r="F35" i="2"/>
  <c r="F28" i="2"/>
  <c r="F23" i="2"/>
  <c r="F18" i="2"/>
  <c r="E45" i="2"/>
  <c r="E40" i="2"/>
  <c r="E35" i="2"/>
  <c r="E28" i="2"/>
  <c r="E23" i="2"/>
  <c r="F13" i="2"/>
  <c r="F71" i="2"/>
  <c r="Q72" i="4"/>
  <c r="V54" i="4"/>
  <c r="R54" i="4"/>
  <c r="Q41" i="4"/>
  <c r="Q46" i="4"/>
  <c r="U43" i="4"/>
  <c r="H42" i="2"/>
  <c r="P46" i="4"/>
  <c r="P65" i="4"/>
  <c r="T65" i="4"/>
  <c r="G64" i="2"/>
  <c r="T41" i="4"/>
  <c r="G40" i="2"/>
  <c r="T47" i="4"/>
  <c r="T66" i="4"/>
  <c r="G65" i="2"/>
  <c r="U46" i="4"/>
  <c r="H45" i="2"/>
  <c r="P41" i="4"/>
  <c r="U72" i="4"/>
  <c r="H71" i="2"/>
  <c r="Q65" i="4"/>
  <c r="U65" i="4"/>
  <c r="H64" i="2"/>
  <c r="F59" i="2"/>
  <c r="E59" i="2"/>
  <c r="E57" i="2"/>
  <c r="E55" i="2" s="1"/>
  <c r="F57" i="2"/>
  <c r="Q58" i="4" s="1"/>
  <c r="U41" i="4"/>
  <c r="H40" i="2"/>
  <c r="T46" i="4"/>
  <c r="G45" i="2"/>
  <c r="G46" i="2"/>
  <c r="Q60" i="4"/>
  <c r="U60" i="4" s="1"/>
  <c r="H59" i="2" s="1"/>
  <c r="P60" i="4"/>
  <c r="T60" i="4" s="1"/>
  <c r="G59" i="2" s="1"/>
  <c r="F64" i="2"/>
  <c r="E64" i="2"/>
  <c r="P36" i="4" l="1"/>
  <c r="Q29" i="4"/>
  <c r="P19" i="4"/>
  <c r="Q19" i="4"/>
  <c r="Q24" i="4"/>
  <c r="T29" i="4"/>
  <c r="G28" i="2" s="1"/>
  <c r="G29" i="2"/>
  <c r="Q36" i="4"/>
  <c r="E53" i="2"/>
  <c r="T36" i="4"/>
  <c r="G35" i="2" s="1"/>
  <c r="G37" i="2"/>
  <c r="U36" i="4"/>
  <c r="H35" i="2" s="1"/>
  <c r="H30" i="2"/>
  <c r="U29" i="4"/>
  <c r="H28" i="2" s="1"/>
  <c r="Q56" i="4"/>
  <c r="U56" i="4" s="1"/>
  <c r="H55" i="2" s="1"/>
  <c r="U58" i="4"/>
  <c r="H57" i="2" s="1"/>
  <c r="F55" i="2"/>
  <c r="P58" i="4"/>
  <c r="P29" i="4"/>
  <c r="U24" i="4"/>
  <c r="H23" i="2" s="1"/>
  <c r="H24" i="2"/>
  <c r="T24" i="4"/>
  <c r="G23" i="2" s="1"/>
  <c r="G24" i="2"/>
  <c r="P24" i="4"/>
  <c r="F53" i="2"/>
  <c r="T19" i="4"/>
  <c r="G18" i="2" s="1"/>
  <c r="G20" i="2"/>
  <c r="U19" i="4"/>
  <c r="H18" i="2" s="1"/>
  <c r="Q54" i="4" l="1"/>
  <c r="U54" i="4" s="1"/>
  <c r="H53" i="2" s="1"/>
  <c r="L4" i="4" s="1"/>
  <c r="F28" i="4" s="1"/>
  <c r="P54" i="4"/>
  <c r="T54" i="4" s="1"/>
  <c r="G53" i="2" s="1"/>
  <c r="T58" i="4"/>
  <c r="G57" i="2" s="1"/>
  <c r="P56" i="4"/>
  <c r="T56" i="4" s="1"/>
  <c r="G55" i="2" s="1"/>
  <c r="D14" i="4" l="1"/>
  <c r="D13" i="4"/>
  <c r="D16" i="4"/>
  <c r="L3" i="4"/>
  <c r="D7" i="4" s="1"/>
  <c r="F27" i="4" l="1"/>
  <c r="F29" i="4" s="1"/>
  <c r="D6" i="4"/>
  <c r="D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tc={FFAC8A94-652F-4535-BB00-7966B8E2AA3E}</author>
    <author>tc={00132745-73D7-41BC-91A9-1C9C93DFB9B6}</author>
  </authors>
  <commentList>
    <comment ref="V50" authorId="0" shapeId="0" xr:uid="{FFAC8A94-652F-4535-BB00-7966B8E2AA3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8 plans
</t>
      </text>
    </comment>
    <comment ref="V63" authorId="1" shapeId="0" xr:uid="{00132745-73D7-41BC-91A9-1C9C93DFB9B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8 plans
</t>
      </text>
    </comment>
  </commentList>
</comments>
</file>

<file path=xl/sharedStrings.xml><?xml version="1.0" encoding="utf-8"?>
<sst xmlns="http://schemas.openxmlformats.org/spreadsheetml/2006/main" count="209" uniqueCount="110">
  <si>
    <t>Broker Time</t>
  </si>
  <si>
    <t>Client Time</t>
  </si>
  <si>
    <t>WFJ Time</t>
  </si>
  <si>
    <t>IMPLEMENTATION ACTIVITIES</t>
  </si>
  <si>
    <t>Discovery - Plan Configuration, Rates, Eligibility Rules</t>
  </si>
  <si>
    <t>Finalize Communication plans,</t>
  </si>
  <si>
    <t>Finalize specifications for Integrations</t>
  </si>
  <si>
    <t>Development of integration files</t>
  </si>
  <si>
    <t>Testing of file feeds</t>
  </si>
  <si>
    <t>Receipt of specs from carriers</t>
  </si>
  <si>
    <t>Development of EDI file feeds</t>
  </si>
  <si>
    <t>Prep for employee enrollment</t>
  </si>
  <si>
    <t>Announcement to employees</t>
  </si>
  <si>
    <t>Brief Call Center on benefits program</t>
  </si>
  <si>
    <t>New Hires onboarding</t>
  </si>
  <si>
    <t xml:space="preserve">Benefit Terminations </t>
  </si>
  <si>
    <t>Transaction Review</t>
  </si>
  <si>
    <t>Ongoing Dependent Eligibility Verification</t>
  </si>
  <si>
    <t>Employee Advocacy Contact Center</t>
  </si>
  <si>
    <t>Carrier Invoicing - Reconciliation/ Validation</t>
  </si>
  <si>
    <t>Data collection from carriers, current system</t>
  </si>
  <si>
    <t>Data reconciliation</t>
  </si>
  <si>
    <t>Data upload to enrollment system</t>
  </si>
  <si>
    <t>Employee data upload</t>
  </si>
  <si>
    <t>Carrier Connections</t>
  </si>
  <si>
    <t>Enrollment system setup</t>
  </si>
  <si>
    <t>Employee Communications</t>
  </si>
  <si>
    <t>Open Enrollment</t>
  </si>
  <si>
    <t>System support during Open Enrollment</t>
  </si>
  <si>
    <t>Post OE Finalization and Data feed</t>
  </si>
  <si>
    <t>Plan year beginning Bill and Payroll Deduction review</t>
  </si>
  <si>
    <t>Discovery - field mapping, work and data flows</t>
  </si>
  <si>
    <t>Ongoing Maintenance (Monthly)</t>
  </si>
  <si>
    <t>Broker</t>
  </si>
  <si>
    <t>Client</t>
  </si>
  <si>
    <t>Time Taken with WFJ (Manhours)</t>
  </si>
  <si>
    <t>Documented deployment summary</t>
  </si>
  <si>
    <t>Current Time Taken (Manhours)</t>
  </si>
  <si>
    <t>Set up all systems for review</t>
  </si>
  <si>
    <t xml:space="preserve">Employee meeetings </t>
  </si>
  <si>
    <t>Assumptions</t>
  </si>
  <si>
    <t>No of locations</t>
  </si>
  <si>
    <t>System</t>
  </si>
  <si>
    <t>No of Plans/carriers</t>
  </si>
  <si>
    <t>Data validation</t>
  </si>
  <si>
    <t>Duration of OE - days</t>
  </si>
  <si>
    <t>EE Communications</t>
  </si>
  <si>
    <t>System prep and test for Open Enrollment</t>
  </si>
  <si>
    <t>Content of web site/portal</t>
  </si>
  <si>
    <t>Testing the system, plan configuration, rates, contribns</t>
  </si>
  <si>
    <t>Interfaces with HRIS, Payroll - workflows, data flows</t>
  </si>
  <si>
    <t>Benefit Guide,setting up communications, messaging</t>
  </si>
  <si>
    <t>Review content</t>
  </si>
  <si>
    <t>Testing file feeds</t>
  </si>
  <si>
    <t>Annual Open Enrollment - Year 2 and ongoing</t>
  </si>
  <si>
    <t>Passive</t>
  </si>
  <si>
    <t>Payroll updates (if no integration)</t>
  </si>
  <si>
    <t>ACA Reporting (for VH employees)</t>
  </si>
  <si>
    <t>Transactions/Mth</t>
  </si>
  <si>
    <t>Benefits Website/Portal maintenance</t>
  </si>
  <si>
    <t>System Troubleshooting and Maintenance</t>
  </si>
  <si>
    <t>Carrier connections maintenance</t>
  </si>
  <si>
    <t>Data corrections, admin over rides</t>
  </si>
  <si>
    <t>Ben Admin Workload Review</t>
  </si>
  <si>
    <t>Employee Headcount</t>
  </si>
  <si>
    <t>If multiple shifts -No of shifts</t>
  </si>
  <si>
    <t>Current Process - Papewr based or System</t>
  </si>
  <si>
    <t>If system based, name of system used</t>
  </si>
  <si>
    <t>Second year OE : Active or Passive</t>
  </si>
  <si>
    <t>Other unique situations that impact Ben Admin</t>
  </si>
  <si>
    <t>Any other activities</t>
  </si>
  <si>
    <t>Other activities not included above</t>
  </si>
  <si>
    <r>
      <t>Time Saved (Manhours)</t>
    </r>
    <r>
      <rPr>
        <b/>
        <sz val="11"/>
        <color rgb="FFC00000"/>
        <rFont val="Calibri"/>
        <family val="2"/>
        <scheme val="minor"/>
      </rPr>
      <t xml:space="preserve"> Initial Estimate</t>
    </r>
  </si>
  <si>
    <t>Notes:</t>
  </si>
  <si>
    <t>2. Estimate the hours taken by Broker and by Client against each of the activities. Each row is a roll up of various sub-</t>
  </si>
  <si>
    <t>3. If you are entring the hours for sub-activities, the total will be calculated. You may over write the calculated total if</t>
  </si>
  <si>
    <t xml:space="preserve">     you are able to provide the total hours directly. </t>
  </si>
  <si>
    <t>4. The potential time saving estimate is based on a 'standard' implementation for a typical 250 person employer group</t>
  </si>
  <si>
    <t>1. Update the  assumptions in the top section.</t>
  </si>
  <si>
    <t xml:space="preserve">     activities. If you want to break down the activities and estimate at the lower level of a sub-activity, you may do that</t>
  </si>
  <si>
    <t xml:space="preserve">     by expanding the acitivyt list by clicking the + signto the left.</t>
  </si>
  <si>
    <t>TOTAL</t>
  </si>
  <si>
    <t>Review of initial EDI discrepancies</t>
  </si>
  <si>
    <t>Data cleanup before OE</t>
  </si>
  <si>
    <t>Post OE finalization and data feed</t>
  </si>
  <si>
    <t>Review of EDI discrepancies</t>
  </si>
  <si>
    <t>Includes Variable Hour Employees  Yes/No</t>
  </si>
  <si>
    <t>Yes</t>
  </si>
  <si>
    <t xml:space="preserve">     that has variable hour employees, with 5 carrier connections. Employee contributions sent to payroll via file feed.</t>
  </si>
  <si>
    <t>What can you do with the time saved?</t>
  </si>
  <si>
    <t>Vacation time</t>
  </si>
  <si>
    <t>Each month</t>
  </si>
  <si>
    <t>Annually</t>
  </si>
  <si>
    <t>days</t>
  </si>
  <si>
    <t>weeks</t>
  </si>
  <si>
    <t>Broker Account Service Team Member</t>
  </si>
  <si>
    <t>Client HR Executive</t>
  </si>
  <si>
    <t>Client Company</t>
  </si>
  <si>
    <t>Cost Savings</t>
  </si>
  <si>
    <t xml:space="preserve">Client HR Executive Annual Salary </t>
  </si>
  <si>
    <t>Cost Saving to</t>
  </si>
  <si>
    <t>Brokerage Firm</t>
  </si>
  <si>
    <t>Annual Hours Saved</t>
  </si>
  <si>
    <t>Brokerage</t>
  </si>
  <si>
    <t>Hours</t>
  </si>
  <si>
    <t>Service Team Member Annual Salary</t>
  </si>
  <si>
    <t>Ben Admin at Brokerage and Client Organization</t>
  </si>
  <si>
    <t xml:space="preserve">Based on typical annual salary of person resposnible for </t>
  </si>
  <si>
    <t>Current Process - Paper based or System</t>
  </si>
  <si>
    <t>Hours 'freed up' each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</si>
</sst>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Raleway"/>
      <family val="2"/>
    </font>
    <font>
      <sz val="10"/>
      <color theme="1"/>
      <name val="Raleway"/>
      <family val="2"/>
    </font>
    <font>
      <sz val="10"/>
      <color theme="1"/>
      <name val="Calibri"/>
      <family val="2"/>
      <scheme val="minor"/>
    </font>
    <font>
      <b/>
      <sz val="10"/>
      <color theme="1"/>
      <name val="Raleway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Raleway"/>
      <family val="2"/>
    </font>
    <font>
      <sz val="11"/>
      <color theme="1"/>
      <name val="Raleway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Raleway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8"/>
      <color theme="4" tint="-0.499984740745262"/>
      <name val="Raleway"/>
      <family val="2"/>
    </font>
    <font>
      <b/>
      <sz val="14"/>
      <color theme="1" tint="0.249977111117893"/>
      <name val="Raleway"/>
      <family val="2"/>
    </font>
    <font>
      <sz val="13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Raleway"/>
      <family val="2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/>
      <right/>
      <top style="medium">
        <color indexed="64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1" fillId="0" borderId="0" xfId="0" applyFon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0" xfId="0" applyFill="1"/>
    <xf numFmtId="0" fontId="5" fillId="3" borderId="11" xfId="0" applyFont="1" applyFill="1" applyBorder="1" applyAlignment="1">
      <alignment horizontal="center"/>
    </xf>
    <xf numFmtId="0" fontId="0" fillId="0" borderId="13" xfId="0" applyBorder="1"/>
    <xf numFmtId="0" fontId="12" fillId="3" borderId="0" xfId="0" applyFont="1" applyFill="1"/>
    <xf numFmtId="0" fontId="12" fillId="3" borderId="13" xfId="0" applyFont="1" applyFill="1" applyBorder="1"/>
    <xf numFmtId="0" fontId="17" fillId="3" borderId="7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11" fillId="0" borderId="0" xfId="0" applyFont="1" applyAlignment="1"/>
    <xf numFmtId="0" fontId="0" fillId="4" borderId="0" xfId="0" applyFill="1"/>
    <xf numFmtId="0" fontId="12" fillId="4" borderId="0" xfId="0" applyFont="1" applyFill="1"/>
    <xf numFmtId="0" fontId="12" fillId="4" borderId="9" xfId="0" applyFont="1" applyFill="1" applyBorder="1" applyAlignment="1">
      <alignment horizontal="right"/>
    </xf>
    <xf numFmtId="0" fontId="12" fillId="4" borderId="13" xfId="0" applyFont="1" applyFill="1" applyBorder="1"/>
    <xf numFmtId="0" fontId="12" fillId="4" borderId="16" xfId="0" applyFont="1" applyFill="1" applyBorder="1" applyAlignment="1">
      <alignment horizontal="right"/>
    </xf>
    <xf numFmtId="0" fontId="0" fillId="4" borderId="18" xfId="0" applyFill="1" applyBorder="1"/>
    <xf numFmtId="0" fontId="0" fillId="4" borderId="20" xfId="0" applyFill="1" applyBorder="1"/>
    <xf numFmtId="0" fontId="0" fillId="4" borderId="17" xfId="0" applyFill="1" applyBorder="1"/>
    <xf numFmtId="0" fontId="0" fillId="4" borderId="15" xfId="0" applyFill="1" applyBorder="1"/>
    <xf numFmtId="0" fontId="0" fillId="4" borderId="1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0" fillId="4" borderId="5" xfId="0" applyFill="1" applyBorder="1"/>
    <xf numFmtId="0" fontId="15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1" fontId="17" fillId="4" borderId="7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vertical="center" wrapText="1"/>
    </xf>
    <xf numFmtId="0" fontId="13" fillId="4" borderId="0" xfId="0" applyFont="1" applyFill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left" vertical="center"/>
    </xf>
    <xf numFmtId="0" fontId="19" fillId="4" borderId="0" xfId="0" applyFont="1" applyFill="1"/>
    <xf numFmtId="0" fontId="19" fillId="4" borderId="13" xfId="0" applyFont="1" applyFill="1" applyBorder="1"/>
    <xf numFmtId="0" fontId="0" fillId="4" borderId="13" xfId="0" applyFill="1" applyBorder="1"/>
    <xf numFmtId="0" fontId="0" fillId="0" borderId="13" xfId="0" applyFill="1" applyBorder="1"/>
    <xf numFmtId="0" fontId="0" fillId="5" borderId="0" xfId="0" applyFill="1"/>
    <xf numFmtId="0" fontId="9" fillId="5" borderId="0" xfId="0" applyFont="1" applyFill="1"/>
    <xf numFmtId="0" fontId="22" fillId="5" borderId="0" xfId="0" applyFont="1" applyFill="1"/>
    <xf numFmtId="164" fontId="9" fillId="5" borderId="0" xfId="1" applyNumberFormat="1" applyFont="1" applyFill="1"/>
    <xf numFmtId="0" fontId="9" fillId="2" borderId="1" xfId="0" applyFont="1" applyFill="1" applyBorder="1"/>
    <xf numFmtId="0" fontId="9" fillId="2" borderId="0" xfId="0" applyFont="1" applyFill="1" applyBorder="1"/>
    <xf numFmtId="0" fontId="9" fillId="2" borderId="2" xfId="0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3" xfId="0" applyFont="1" applyFill="1" applyBorder="1"/>
    <xf numFmtId="1" fontId="10" fillId="2" borderId="0" xfId="0" applyNumberFormat="1" applyFont="1" applyFill="1" applyBorder="1"/>
    <xf numFmtId="1" fontId="10" fillId="2" borderId="4" xfId="0" applyNumberFormat="1" applyFont="1" applyFill="1" applyBorder="1"/>
    <xf numFmtId="0" fontId="10" fillId="2" borderId="0" xfId="0" applyFont="1" applyFill="1" applyBorder="1"/>
    <xf numFmtId="0" fontId="10" fillId="2" borderId="4" xfId="0" applyFont="1" applyFill="1" applyBorder="1"/>
    <xf numFmtId="0" fontId="9" fillId="5" borderId="21" xfId="0" applyFont="1" applyFill="1" applyBorder="1"/>
    <xf numFmtId="164" fontId="10" fillId="5" borderId="22" xfId="0" applyNumberFormat="1" applyFont="1" applyFill="1" applyBorder="1"/>
    <xf numFmtId="0" fontId="24" fillId="5" borderId="0" xfId="0" applyFont="1" applyFill="1"/>
    <xf numFmtId="164" fontId="0" fillId="0" borderId="0" xfId="1" applyNumberFormat="1" applyFont="1" applyFill="1"/>
    <xf numFmtId="0" fontId="12" fillId="0" borderId="9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64" fontId="9" fillId="2" borderId="0" xfId="1" applyNumberFormat="1" applyFont="1" applyFill="1" applyProtection="1">
      <protection locked="0"/>
    </xf>
    <xf numFmtId="0" fontId="12" fillId="4" borderId="0" xfId="0" applyFont="1" applyFill="1" applyBorder="1"/>
    <xf numFmtId="0" fontId="0" fillId="4" borderId="19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4" xfId="0" applyFill="1" applyBorder="1"/>
    <xf numFmtId="0" fontId="12" fillId="0" borderId="7" xfId="0" applyFon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12" fillId="4" borderId="23" xfId="0" applyFont="1" applyFill="1" applyBorder="1"/>
    <xf numFmtId="0" fontId="12" fillId="4" borderId="23" xfId="0" applyFont="1" applyFill="1" applyBorder="1" applyAlignment="1">
      <alignment horizontal="right"/>
    </xf>
    <xf numFmtId="0" fontId="12" fillId="4" borderId="26" xfId="0" applyFont="1" applyFill="1" applyBorder="1"/>
    <xf numFmtId="0" fontId="12" fillId="4" borderId="26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 vertical="center"/>
    </xf>
    <xf numFmtId="0" fontId="0" fillId="4" borderId="27" xfId="0" applyFill="1" applyBorder="1"/>
    <xf numFmtId="0" fontId="26" fillId="4" borderId="0" xfId="0" applyFont="1" applyFill="1"/>
    <xf numFmtId="0" fontId="20" fillId="4" borderId="25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14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</xdr:colOff>
      <xdr:row>2</xdr:row>
      <xdr:rowOff>180975</xdr:rowOff>
    </xdr:from>
    <xdr:ext cx="1019175" cy="18423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BC4D9D-9A12-4F05-829A-98DE1BCDEB25}"/>
            </a:ext>
          </a:extLst>
        </xdr:cNvPr>
        <xdr:cNvSpPr txBox="1"/>
      </xdr:nvSpPr>
      <xdr:spPr>
        <a:xfrm>
          <a:off x="6677025" y="561975"/>
          <a:ext cx="1019175" cy="1842398"/>
        </a:xfrm>
        <a:prstGeom prst="rect">
          <a:avLst/>
        </a:prstGeom>
        <a:solidFill>
          <a:srgbClr val="FF000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Only edit  the white cells to ensure integrity of the tool.</a:t>
          </a:r>
          <a:r>
            <a:rPr lang="en-US" sz="1200" b="1">
              <a:solidFill>
                <a:schemeClr val="bg1"/>
              </a:solidFill>
            </a:rPr>
            <a:t> </a:t>
          </a:r>
        </a:p>
        <a:p>
          <a:r>
            <a:rPr lang="en-US" sz="1200" b="1">
              <a:solidFill>
                <a:schemeClr val="bg1"/>
              </a:solidFill>
            </a:rPr>
            <a:t>Read Notes below before use.</a:t>
          </a:r>
        </a:p>
      </xdr:txBody>
    </xdr:sp>
    <xdr:clientData/>
  </xdr:oneCellAnchor>
  <xdr:twoCellAnchor editAs="oneCell">
    <xdr:from>
      <xdr:col>1</xdr:col>
      <xdr:colOff>95250</xdr:colOff>
      <xdr:row>3</xdr:row>
      <xdr:rowOff>28575</xdr:rowOff>
    </xdr:from>
    <xdr:to>
      <xdr:col>2</xdr:col>
      <xdr:colOff>906513</xdr:colOff>
      <xdr:row>10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E4D73C-4D74-478B-AD22-20AB6E5A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09600"/>
          <a:ext cx="1077963" cy="1304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1210873</xdr:colOff>
      <xdr:row>0</xdr:row>
      <xdr:rowOff>200026</xdr:rowOff>
    </xdr:from>
    <xdr:to>
      <xdr:col>4</xdr:col>
      <xdr:colOff>497133</xdr:colOff>
      <xdr:row>0</xdr:row>
      <xdr:rowOff>790576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30641C-D6AE-43CA-A9A2-A0574090A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273" y="200026"/>
          <a:ext cx="1943735" cy="590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antha Narayanan" id="{B2A0B12D-0F3D-4F2C-AD61-C8BE58A2B610}" userId="S::anantha.narayanan@hannaglobal.com::c95fc2dc-7ba9-4178-a7d8-b68ccd65c1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50" dT="2020-04-28T11:08:21.50" personId="{B2A0B12D-0F3D-4F2C-AD61-C8BE58A2B610}" id="{FFAC8A94-652F-4535-BB00-7966B8E2AA3E}">
    <text xml:space="preserve">For 8 plans
</text>
  </threadedComment>
  <threadedComment ref="V63" dT="2020-04-28T11:08:21.50" personId="{B2A0B12D-0F3D-4F2C-AD61-C8BE58A2B610}" id="{00132745-73D7-41BC-91A9-1C9C93DFB9B6}">
    <text xml:space="preserve">For 8 plans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4987-BDBB-4771-8189-4DD73D63C621}">
  <dimension ref="A1:S86"/>
  <sheetViews>
    <sheetView showGridLines="0" showRowColHeaders="0" tabSelected="1" workbookViewId="0">
      <pane ySplit="16" topLeftCell="A17" activePane="bottomLeft" state="frozen"/>
      <selection pane="bottomLeft" activeCell="E55" sqref="E55"/>
    </sheetView>
  </sheetViews>
  <sheetFormatPr defaultRowHeight="15" outlineLevelRow="2" x14ac:dyDescent="0.25"/>
  <cols>
    <col min="1" max="1" width="4.85546875" customWidth="1"/>
    <col min="2" max="2" width="3.7109375" customWidth="1"/>
    <col min="3" max="3" width="17" customWidth="1"/>
    <col min="4" max="4" width="32" customWidth="1"/>
    <col min="5" max="5" width="12.5703125" customWidth="1"/>
    <col min="6" max="6" width="12.42578125" customWidth="1"/>
    <col min="7" max="7" width="9.85546875" customWidth="1"/>
    <col min="8" max="8" width="8.7109375" customWidth="1"/>
    <col min="9" max="9" width="6.28515625" customWidth="1"/>
    <col min="10" max="10" width="17.42578125" bestFit="1" customWidth="1"/>
  </cols>
  <sheetData>
    <row r="1" spans="1:9" ht="6.4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ht="24" thickBot="1" x14ac:dyDescent="0.4">
      <c r="A2" s="134" t="s">
        <v>63</v>
      </c>
      <c r="B2" s="134"/>
      <c r="C2" s="134"/>
      <c r="D2" s="134"/>
      <c r="E2" s="134"/>
      <c r="F2" s="134"/>
      <c r="G2" s="134"/>
      <c r="H2" s="134"/>
      <c r="I2" s="134"/>
    </row>
    <row r="3" spans="1:9" ht="15.75" x14ac:dyDescent="0.25">
      <c r="A3" s="21"/>
      <c r="B3" s="22"/>
      <c r="C3" s="22"/>
      <c r="D3" s="135" t="s">
        <v>40</v>
      </c>
      <c r="E3" s="136"/>
      <c r="F3" s="136"/>
      <c r="G3" s="137"/>
      <c r="H3" s="120"/>
      <c r="I3" s="21"/>
    </row>
    <row r="4" spans="1:9" ht="14.25" customHeight="1" x14ac:dyDescent="0.25">
      <c r="A4" s="21"/>
      <c r="B4" s="22"/>
      <c r="C4" s="22"/>
      <c r="D4" s="127"/>
      <c r="E4" s="128" t="s">
        <v>64</v>
      </c>
      <c r="F4" s="125">
        <v>250</v>
      </c>
      <c r="G4" s="101"/>
      <c r="H4" s="21"/>
      <c r="I4" s="21"/>
    </row>
    <row r="5" spans="1:9" x14ac:dyDescent="0.25">
      <c r="A5" s="21"/>
      <c r="B5" s="22"/>
      <c r="C5" s="22"/>
      <c r="D5" s="127"/>
      <c r="E5" s="128" t="s">
        <v>86</v>
      </c>
      <c r="F5" s="125" t="s">
        <v>87</v>
      </c>
      <c r="G5" s="101"/>
      <c r="H5" s="21"/>
      <c r="I5" s="21"/>
    </row>
    <row r="6" spans="1:9" x14ac:dyDescent="0.25">
      <c r="A6" s="21"/>
      <c r="B6" s="22"/>
      <c r="C6" s="22"/>
      <c r="D6" s="127"/>
      <c r="E6" s="128" t="s">
        <v>41</v>
      </c>
      <c r="F6" s="125">
        <v>5</v>
      </c>
      <c r="G6" s="101"/>
      <c r="H6" s="21"/>
      <c r="I6" s="21"/>
    </row>
    <row r="7" spans="1:9" x14ac:dyDescent="0.25">
      <c r="A7" s="21"/>
      <c r="B7" s="22"/>
      <c r="C7" s="22"/>
      <c r="D7" s="127"/>
      <c r="E7" s="128" t="s">
        <v>65</v>
      </c>
      <c r="F7" s="125">
        <v>1</v>
      </c>
      <c r="G7" s="101"/>
      <c r="H7" s="21"/>
      <c r="I7" s="21"/>
    </row>
    <row r="8" spans="1:9" x14ac:dyDescent="0.25">
      <c r="A8" s="21"/>
      <c r="B8" s="22"/>
      <c r="C8" s="22"/>
      <c r="D8" s="127"/>
      <c r="E8" s="128" t="s">
        <v>108</v>
      </c>
      <c r="F8" s="125" t="s">
        <v>42</v>
      </c>
      <c r="G8" s="101"/>
      <c r="H8" s="21"/>
      <c r="I8" s="21"/>
    </row>
    <row r="9" spans="1:9" x14ac:dyDescent="0.25">
      <c r="A9" s="21"/>
      <c r="B9" s="22"/>
      <c r="C9" s="22"/>
      <c r="D9" s="127"/>
      <c r="E9" s="128" t="s">
        <v>67</v>
      </c>
      <c r="F9" s="125"/>
      <c r="G9" s="101"/>
      <c r="H9" s="22"/>
      <c r="I9" s="21"/>
    </row>
    <row r="10" spans="1:9" x14ac:dyDescent="0.25">
      <c r="A10" s="21"/>
      <c r="B10" s="22"/>
      <c r="C10" s="22"/>
      <c r="D10" s="127"/>
      <c r="E10" s="128" t="s">
        <v>43</v>
      </c>
      <c r="F10" s="125">
        <v>5</v>
      </c>
      <c r="G10" s="101"/>
      <c r="H10" s="22"/>
      <c r="I10" s="21"/>
    </row>
    <row r="11" spans="1:9" x14ac:dyDescent="0.25">
      <c r="A11" s="21"/>
      <c r="B11" s="22"/>
      <c r="C11" s="22"/>
      <c r="D11" s="127"/>
      <c r="E11" s="128" t="s">
        <v>45</v>
      </c>
      <c r="F11" s="125">
        <v>10</v>
      </c>
      <c r="G11" s="101"/>
      <c r="H11" s="22"/>
      <c r="I11" s="21"/>
    </row>
    <row r="12" spans="1:9" x14ac:dyDescent="0.25">
      <c r="A12" s="21"/>
      <c r="B12" s="22"/>
      <c r="C12" s="22"/>
      <c r="D12" s="127"/>
      <c r="E12" s="128" t="s">
        <v>68</v>
      </c>
      <c r="F12" s="125" t="s">
        <v>55</v>
      </c>
      <c r="G12" s="101"/>
      <c r="H12" s="22"/>
      <c r="I12" s="21"/>
    </row>
    <row r="13" spans="1:9" x14ac:dyDescent="0.25">
      <c r="A13" s="21"/>
      <c r="B13" s="22"/>
      <c r="C13" s="22"/>
      <c r="D13" s="127"/>
      <c r="E13" s="128" t="s">
        <v>58</v>
      </c>
      <c r="F13" s="125">
        <f>F4*0.05</f>
        <v>12.5</v>
      </c>
      <c r="G13" s="101"/>
      <c r="H13" s="22"/>
      <c r="I13" s="21"/>
    </row>
    <row r="14" spans="1:9" ht="15.75" thickBot="1" x14ac:dyDescent="0.3">
      <c r="A14" s="21"/>
      <c r="B14" s="24"/>
      <c r="C14" s="120"/>
      <c r="D14" s="129"/>
      <c r="E14" s="130" t="s">
        <v>69</v>
      </c>
      <c r="F14" s="150"/>
      <c r="G14" s="151"/>
      <c r="H14" s="24"/>
      <c r="I14" s="21"/>
    </row>
    <row r="15" spans="1:9" ht="31.5" customHeight="1" x14ac:dyDescent="0.25">
      <c r="A15" s="21"/>
      <c r="B15" s="26"/>
      <c r="C15" s="121"/>
      <c r="D15" s="126"/>
      <c r="E15" s="144" t="s">
        <v>37</v>
      </c>
      <c r="F15" s="145"/>
      <c r="G15" s="144" t="s">
        <v>72</v>
      </c>
      <c r="H15" s="146"/>
      <c r="I15" s="21"/>
    </row>
    <row r="16" spans="1:9" ht="15.75" thickBot="1" x14ac:dyDescent="0.3">
      <c r="A16" s="21"/>
      <c r="B16" s="28"/>
      <c r="C16" s="122"/>
      <c r="D16" s="29"/>
      <c r="E16" s="30" t="s">
        <v>0</v>
      </c>
      <c r="F16" s="31" t="s">
        <v>1</v>
      </c>
      <c r="G16" s="30" t="s">
        <v>33</v>
      </c>
      <c r="H16" s="32" t="s">
        <v>34</v>
      </c>
      <c r="I16" s="21"/>
    </row>
    <row r="17" spans="1:10" x14ac:dyDescent="0.25">
      <c r="A17" s="21"/>
      <c r="B17" s="147" t="s">
        <v>3</v>
      </c>
      <c r="C17" s="148"/>
      <c r="D17" s="149"/>
      <c r="E17" s="38"/>
      <c r="F17" s="39"/>
      <c r="G17" s="38"/>
      <c r="H17" s="40"/>
      <c r="I17" s="21"/>
    </row>
    <row r="18" spans="1:10" x14ac:dyDescent="0.25">
      <c r="A18" s="21"/>
      <c r="B18" s="138" t="s">
        <v>25</v>
      </c>
      <c r="C18" s="139"/>
      <c r="D18" s="140"/>
      <c r="E18" s="102">
        <f>SUM(E19:E22)</f>
        <v>19</v>
      </c>
      <c r="F18" s="103">
        <f t="shared" ref="F18" si="0">SUM(F19:F22)</f>
        <v>4</v>
      </c>
      <c r="G18" s="41">
        <f>'Time and Cost Outcome'!T19</f>
        <v>13</v>
      </c>
      <c r="H18" s="43">
        <f>'Time and Cost Outcome'!U19</f>
        <v>1</v>
      </c>
      <c r="I18" s="21"/>
    </row>
    <row r="19" spans="1:10" hidden="1" outlineLevel="1" x14ac:dyDescent="0.25">
      <c r="A19" s="21"/>
      <c r="B19" s="44"/>
      <c r="C19" s="45" t="s">
        <v>4</v>
      </c>
      <c r="D19" s="21"/>
      <c r="E19" s="104">
        <v>5</v>
      </c>
      <c r="F19" s="105">
        <v>0</v>
      </c>
      <c r="G19" s="46">
        <f>'Time and Cost Outcome'!T20</f>
        <v>3</v>
      </c>
      <c r="H19" s="47" t="str">
        <f>'Time and Cost Outcome'!U20</f>
        <v>No Saving</v>
      </c>
      <c r="I19" s="21"/>
    </row>
    <row r="20" spans="1:10" hidden="1" outlineLevel="1" x14ac:dyDescent="0.25">
      <c r="A20" s="21"/>
      <c r="B20" s="33"/>
      <c r="C20" s="45" t="s">
        <v>48</v>
      </c>
      <c r="D20" s="21"/>
      <c r="E20" s="104">
        <v>5</v>
      </c>
      <c r="F20" s="105">
        <v>1</v>
      </c>
      <c r="G20" s="46">
        <f>'Time and Cost Outcome'!T21</f>
        <v>3</v>
      </c>
      <c r="H20" s="47" t="str">
        <f>'Time and Cost Outcome'!U21</f>
        <v>No Saving</v>
      </c>
      <c r="I20" s="21"/>
    </row>
    <row r="21" spans="1:10" hidden="1" outlineLevel="1" x14ac:dyDescent="0.25">
      <c r="A21" s="21"/>
      <c r="B21" s="44"/>
      <c r="C21" s="45" t="s">
        <v>38</v>
      </c>
      <c r="D21" s="21"/>
      <c r="E21" s="104">
        <v>4</v>
      </c>
      <c r="F21" s="105">
        <v>1</v>
      </c>
      <c r="G21" s="46">
        <f>'Time and Cost Outcome'!T22</f>
        <v>4</v>
      </c>
      <c r="H21" s="47">
        <f>'Time and Cost Outcome'!U22</f>
        <v>1</v>
      </c>
      <c r="I21" s="21"/>
    </row>
    <row r="22" spans="1:10" hidden="1" outlineLevel="1" x14ac:dyDescent="0.25">
      <c r="A22" s="21"/>
      <c r="B22" s="44"/>
      <c r="C22" s="48" t="s">
        <v>49</v>
      </c>
      <c r="D22" s="21"/>
      <c r="E22" s="104">
        <v>5</v>
      </c>
      <c r="F22" s="105">
        <v>2</v>
      </c>
      <c r="G22" s="46">
        <f>'Time and Cost Outcome'!T23</f>
        <v>3</v>
      </c>
      <c r="H22" s="47" t="str">
        <f>'Time and Cost Outcome'!U23</f>
        <v>No Saving</v>
      </c>
      <c r="I22" s="21"/>
    </row>
    <row r="23" spans="1:10" collapsed="1" x14ac:dyDescent="0.25">
      <c r="A23" s="21"/>
      <c r="B23" s="138" t="s">
        <v>50</v>
      </c>
      <c r="C23" s="139"/>
      <c r="D23" s="140"/>
      <c r="E23" s="102">
        <f>SUM(E24:E27)</f>
        <v>40</v>
      </c>
      <c r="F23" s="103">
        <f t="shared" ref="F23" si="1">SUM(F24:F27)</f>
        <v>40</v>
      </c>
      <c r="G23" s="41">
        <f>'Time and Cost Outcome'!T24</f>
        <v>40</v>
      </c>
      <c r="H23" s="43">
        <f>'Time and Cost Outcome'!U24</f>
        <v>29</v>
      </c>
      <c r="I23" s="21"/>
      <c r="J23" s="2"/>
    </row>
    <row r="24" spans="1:10" hidden="1" outlineLevel="2" x14ac:dyDescent="0.25">
      <c r="A24" s="21"/>
      <c r="B24" s="44"/>
      <c r="C24" s="48" t="s">
        <v>31</v>
      </c>
      <c r="D24" s="21"/>
      <c r="E24" s="104">
        <v>10</v>
      </c>
      <c r="F24" s="105">
        <v>10</v>
      </c>
      <c r="G24" s="46">
        <f>'Time and Cost Outcome'!T25</f>
        <v>10</v>
      </c>
      <c r="H24" s="47" t="str">
        <f>'Time and Cost Outcome'!U25</f>
        <v>No Saving</v>
      </c>
      <c r="I24" s="21"/>
    </row>
    <row r="25" spans="1:10" hidden="1" outlineLevel="2" x14ac:dyDescent="0.25">
      <c r="A25" s="21"/>
      <c r="B25" s="44"/>
      <c r="C25" s="48" t="s">
        <v>6</v>
      </c>
      <c r="D25" s="21"/>
      <c r="E25" s="104">
        <v>10</v>
      </c>
      <c r="F25" s="105">
        <v>10</v>
      </c>
      <c r="G25" s="46">
        <f>'Time and Cost Outcome'!T26</f>
        <v>10</v>
      </c>
      <c r="H25" s="47">
        <f>'Time and Cost Outcome'!U26</f>
        <v>10</v>
      </c>
      <c r="I25" s="21"/>
    </row>
    <row r="26" spans="1:10" hidden="1" outlineLevel="2" x14ac:dyDescent="0.25">
      <c r="A26" s="21"/>
      <c r="B26" s="44"/>
      <c r="C26" s="48" t="s">
        <v>7</v>
      </c>
      <c r="D26" s="21"/>
      <c r="E26" s="104">
        <v>10</v>
      </c>
      <c r="F26" s="105">
        <v>10</v>
      </c>
      <c r="G26" s="46">
        <f>'Time and Cost Outcome'!T27</f>
        <v>10</v>
      </c>
      <c r="H26" s="47">
        <f>'Time and Cost Outcome'!U27</f>
        <v>10</v>
      </c>
      <c r="I26" s="21"/>
    </row>
    <row r="27" spans="1:10" hidden="1" outlineLevel="2" x14ac:dyDescent="0.25">
      <c r="A27" s="21"/>
      <c r="B27" s="44"/>
      <c r="C27" s="131" t="s">
        <v>8</v>
      </c>
      <c r="D27" s="21"/>
      <c r="E27" s="104">
        <v>10</v>
      </c>
      <c r="F27" s="105">
        <v>10</v>
      </c>
      <c r="G27" s="46">
        <f>'Time and Cost Outcome'!T28</f>
        <v>10</v>
      </c>
      <c r="H27" s="47">
        <f>'Time and Cost Outcome'!U28</f>
        <v>9</v>
      </c>
      <c r="I27" s="21"/>
    </row>
    <row r="28" spans="1:10" collapsed="1" x14ac:dyDescent="0.25">
      <c r="A28" s="21"/>
      <c r="B28" s="138" t="s">
        <v>26</v>
      </c>
      <c r="C28" s="139"/>
      <c r="D28" s="140"/>
      <c r="E28" s="102">
        <f>SUM(E29:E34)</f>
        <v>23</v>
      </c>
      <c r="F28" s="103">
        <f t="shared" ref="F28" si="2">SUM(F29:F34)</f>
        <v>11</v>
      </c>
      <c r="G28" s="50">
        <f>'Time and Cost Outcome'!T29</f>
        <v>14.5</v>
      </c>
      <c r="H28" s="51">
        <f>'Time and Cost Outcome'!U29</f>
        <v>7.5</v>
      </c>
      <c r="I28" s="21"/>
    </row>
    <row r="29" spans="1:10" hidden="1" outlineLevel="1" x14ac:dyDescent="0.25">
      <c r="A29" s="21"/>
      <c r="B29" s="44"/>
      <c r="C29" s="48" t="s">
        <v>5</v>
      </c>
      <c r="D29" s="21"/>
      <c r="E29" s="104">
        <v>5</v>
      </c>
      <c r="F29" s="105">
        <v>3</v>
      </c>
      <c r="G29" s="46">
        <f>'Time and Cost Outcome'!T30</f>
        <v>3</v>
      </c>
      <c r="H29" s="47">
        <f>'Time and Cost Outcome'!U30</f>
        <v>2</v>
      </c>
      <c r="I29" s="21"/>
    </row>
    <row r="30" spans="1:10" hidden="1" outlineLevel="1" x14ac:dyDescent="0.25">
      <c r="A30" s="21"/>
      <c r="B30" s="44"/>
      <c r="C30" s="48" t="s">
        <v>51</v>
      </c>
      <c r="D30" s="21"/>
      <c r="E30" s="104">
        <v>10</v>
      </c>
      <c r="F30" s="105">
        <v>4</v>
      </c>
      <c r="G30" s="46">
        <f>'Time and Cost Outcome'!T31</f>
        <v>5</v>
      </c>
      <c r="H30" s="47">
        <f>'Time and Cost Outcome'!U31</f>
        <v>3</v>
      </c>
      <c r="I30" s="21"/>
    </row>
    <row r="31" spans="1:10" hidden="1" outlineLevel="1" x14ac:dyDescent="0.25">
      <c r="A31" s="21"/>
      <c r="B31" s="44"/>
      <c r="C31" s="131" t="s">
        <v>52</v>
      </c>
      <c r="D31" s="123"/>
      <c r="E31" s="104">
        <v>1</v>
      </c>
      <c r="F31" s="105">
        <v>1</v>
      </c>
      <c r="G31" s="46" t="str">
        <f>'Time and Cost Outcome'!T32</f>
        <v>No Saving</v>
      </c>
      <c r="H31" s="47" t="str">
        <f>'Time and Cost Outcome'!U32</f>
        <v>No Saving</v>
      </c>
      <c r="I31" s="21"/>
    </row>
    <row r="32" spans="1:10" hidden="1" outlineLevel="1" x14ac:dyDescent="0.25">
      <c r="A32" s="21"/>
      <c r="B32" s="44"/>
      <c r="C32" s="48" t="s">
        <v>12</v>
      </c>
      <c r="D32" s="21"/>
      <c r="E32" s="106">
        <v>2</v>
      </c>
      <c r="F32" s="107">
        <v>1</v>
      </c>
      <c r="G32" s="46">
        <f>'Time and Cost Outcome'!T33</f>
        <v>1.5</v>
      </c>
      <c r="H32" s="47">
        <f>'Time and Cost Outcome'!U33</f>
        <v>0.5</v>
      </c>
      <c r="I32" s="21"/>
    </row>
    <row r="33" spans="1:9" hidden="1" outlineLevel="1" x14ac:dyDescent="0.25">
      <c r="A33" s="21"/>
      <c r="B33" s="44"/>
      <c r="C33" s="48" t="s">
        <v>39</v>
      </c>
      <c r="D33" s="21"/>
      <c r="E33" s="106">
        <v>5</v>
      </c>
      <c r="F33" s="107">
        <v>2</v>
      </c>
      <c r="G33" s="46">
        <f>'Time and Cost Outcome'!T34</f>
        <v>5</v>
      </c>
      <c r="H33" s="47">
        <f>'Time and Cost Outcome'!U34</f>
        <v>2</v>
      </c>
      <c r="I33" s="21"/>
    </row>
    <row r="34" spans="1:9" hidden="1" outlineLevel="1" x14ac:dyDescent="0.25">
      <c r="A34" s="21"/>
      <c r="B34" s="44"/>
      <c r="C34" s="48" t="s">
        <v>13</v>
      </c>
      <c r="D34" s="21"/>
      <c r="E34" s="106"/>
      <c r="F34" s="107"/>
      <c r="G34" s="46" t="str">
        <f>'Time and Cost Outcome'!T35</f>
        <v>No Saving</v>
      </c>
      <c r="H34" s="47" t="str">
        <f>'Time and Cost Outcome'!U35</f>
        <v>No Saving</v>
      </c>
      <c r="I34" s="21"/>
    </row>
    <row r="35" spans="1:9" collapsed="1" x14ac:dyDescent="0.25">
      <c r="A35" s="21"/>
      <c r="B35" s="138" t="s">
        <v>24</v>
      </c>
      <c r="C35" s="139"/>
      <c r="D35" s="140"/>
      <c r="E35" s="102">
        <f>SUM(E36:E39)</f>
        <v>2</v>
      </c>
      <c r="F35" s="103">
        <f t="shared" ref="F35" si="3">SUM(F36:F39)</f>
        <v>5</v>
      </c>
      <c r="G35" s="50">
        <f>'Time and Cost Outcome'!T36</f>
        <v>0.5</v>
      </c>
      <c r="H35" s="51">
        <f>'Time and Cost Outcome'!U36</f>
        <v>4</v>
      </c>
      <c r="I35" s="21"/>
    </row>
    <row r="36" spans="1:9" hidden="1" outlineLevel="2" x14ac:dyDescent="0.25">
      <c r="A36" s="21"/>
      <c r="B36" s="44"/>
      <c r="C36" s="48" t="s">
        <v>9</v>
      </c>
      <c r="D36" s="21"/>
      <c r="E36" s="104">
        <v>1</v>
      </c>
      <c r="F36" s="105">
        <v>0</v>
      </c>
      <c r="G36" s="46">
        <f>'Time and Cost Outcome'!T37</f>
        <v>0.5</v>
      </c>
      <c r="H36" s="47" t="str">
        <f>'Time and Cost Outcome'!U37</f>
        <v>No Saving</v>
      </c>
      <c r="I36" s="21"/>
    </row>
    <row r="37" spans="1:9" hidden="1" outlineLevel="2" x14ac:dyDescent="0.25">
      <c r="A37" s="21"/>
      <c r="B37" s="44"/>
      <c r="C37" s="48" t="s">
        <v>10</v>
      </c>
      <c r="D37" s="21"/>
      <c r="E37" s="104"/>
      <c r="F37" s="105"/>
      <c r="G37" s="46" t="str">
        <f>'Time and Cost Outcome'!T38</f>
        <v>No Saving</v>
      </c>
      <c r="H37" s="47" t="str">
        <f>'Time and Cost Outcome'!U38</f>
        <v>No Saving</v>
      </c>
      <c r="I37" s="21"/>
    </row>
    <row r="38" spans="1:9" hidden="1" outlineLevel="2" x14ac:dyDescent="0.25">
      <c r="A38" s="21"/>
      <c r="B38" s="44"/>
      <c r="C38" s="131" t="s">
        <v>53</v>
      </c>
      <c r="D38" s="21"/>
      <c r="E38" s="104"/>
      <c r="F38" s="105"/>
      <c r="G38" s="46" t="str">
        <f>'Time and Cost Outcome'!T39</f>
        <v>No Saving</v>
      </c>
      <c r="H38" s="47" t="str">
        <f>'Time and Cost Outcome'!U39</f>
        <v>No Saving</v>
      </c>
      <c r="I38" s="21"/>
    </row>
    <row r="39" spans="1:9" hidden="1" outlineLevel="2" x14ac:dyDescent="0.25">
      <c r="A39" s="21"/>
      <c r="B39" s="44"/>
      <c r="C39" s="48" t="s">
        <v>82</v>
      </c>
      <c r="D39" s="21"/>
      <c r="E39" s="104">
        <v>1</v>
      </c>
      <c r="F39" s="105">
        <v>5</v>
      </c>
      <c r="G39" s="46" t="str">
        <f>'Time and Cost Outcome'!T40</f>
        <v>No Saving</v>
      </c>
      <c r="H39" s="47">
        <f>'Time and Cost Outcome'!U40</f>
        <v>4</v>
      </c>
      <c r="I39" s="21"/>
    </row>
    <row r="40" spans="1:9" collapsed="1" x14ac:dyDescent="0.25">
      <c r="A40" s="21"/>
      <c r="B40" s="138" t="s">
        <v>23</v>
      </c>
      <c r="C40" s="139"/>
      <c r="D40" s="140"/>
      <c r="E40" s="102">
        <f>SUM(E41:E44)</f>
        <v>15</v>
      </c>
      <c r="F40" s="103">
        <f t="shared" ref="F40" si="4">SUM(F41:F44)</f>
        <v>11</v>
      </c>
      <c r="G40" s="41">
        <f>'Time and Cost Outcome'!T41</f>
        <v>12</v>
      </c>
      <c r="H40" s="43">
        <f>'Time and Cost Outcome'!U41</f>
        <v>10</v>
      </c>
      <c r="I40" s="21"/>
    </row>
    <row r="41" spans="1:9" hidden="1" outlineLevel="1" x14ac:dyDescent="0.25">
      <c r="A41" s="21"/>
      <c r="B41" s="33"/>
      <c r="C41" s="48" t="s">
        <v>20</v>
      </c>
      <c r="D41" s="21"/>
      <c r="E41" s="104">
        <v>5</v>
      </c>
      <c r="F41" s="105"/>
      <c r="G41" s="46">
        <f>'Time and Cost Outcome'!T42</f>
        <v>3</v>
      </c>
      <c r="H41" s="47" t="str">
        <f>'Time and Cost Outcome'!U42</f>
        <v>No Saving</v>
      </c>
      <c r="I41" s="21"/>
    </row>
    <row r="42" spans="1:9" hidden="1" outlineLevel="1" x14ac:dyDescent="0.25">
      <c r="A42" s="21"/>
      <c r="B42" s="33"/>
      <c r="C42" s="131" t="s">
        <v>21</v>
      </c>
      <c r="D42" s="21"/>
      <c r="E42" s="104">
        <v>8</v>
      </c>
      <c r="F42" s="105">
        <v>8</v>
      </c>
      <c r="G42" s="46">
        <f>'Time and Cost Outcome'!T43</f>
        <v>7.5</v>
      </c>
      <c r="H42" s="47">
        <f>'Time and Cost Outcome'!U43</f>
        <v>7.5</v>
      </c>
      <c r="I42" s="21"/>
    </row>
    <row r="43" spans="1:9" hidden="1" outlineLevel="1" x14ac:dyDescent="0.25">
      <c r="A43" s="21"/>
      <c r="B43" s="33"/>
      <c r="C43" s="131" t="s">
        <v>22</v>
      </c>
      <c r="D43" s="21"/>
      <c r="E43" s="104">
        <v>1</v>
      </c>
      <c r="F43" s="105">
        <v>0</v>
      </c>
      <c r="G43" s="46">
        <f>'Time and Cost Outcome'!T44</f>
        <v>1</v>
      </c>
      <c r="H43" s="47" t="str">
        <f>'Time and Cost Outcome'!U44</f>
        <v>No Saving</v>
      </c>
      <c r="I43" s="21"/>
    </row>
    <row r="44" spans="1:9" hidden="1" outlineLevel="1" x14ac:dyDescent="0.25">
      <c r="A44" s="21"/>
      <c r="B44" s="33"/>
      <c r="C44" s="131" t="s">
        <v>44</v>
      </c>
      <c r="D44" s="21"/>
      <c r="E44" s="104">
        <v>1</v>
      </c>
      <c r="F44" s="105">
        <v>3</v>
      </c>
      <c r="G44" s="46">
        <f>'Time and Cost Outcome'!T45</f>
        <v>0.5</v>
      </c>
      <c r="H44" s="47">
        <f>'Time and Cost Outcome'!U45</f>
        <v>2.5</v>
      </c>
      <c r="I44" s="21"/>
    </row>
    <row r="45" spans="1:9" collapsed="1" x14ac:dyDescent="0.25">
      <c r="A45" s="21"/>
      <c r="B45" s="138" t="s">
        <v>27</v>
      </c>
      <c r="C45" s="139"/>
      <c r="D45" s="140"/>
      <c r="E45" s="102">
        <f>SUM(E46:E50)</f>
        <v>15</v>
      </c>
      <c r="F45" s="103">
        <f t="shared" ref="F45" si="5">SUM(F46:F50)</f>
        <v>13</v>
      </c>
      <c r="G45" s="41">
        <f>'Time and Cost Outcome'!T46</f>
        <v>13</v>
      </c>
      <c r="H45" s="43">
        <f>'Time and Cost Outcome'!U46</f>
        <v>12</v>
      </c>
      <c r="I45" s="21"/>
    </row>
    <row r="46" spans="1:9" hidden="1" outlineLevel="1" x14ac:dyDescent="0.25">
      <c r="A46" s="21"/>
      <c r="B46" s="52"/>
      <c r="C46" s="48" t="s">
        <v>11</v>
      </c>
      <c r="D46" s="21"/>
      <c r="E46" s="108">
        <v>1</v>
      </c>
      <c r="F46" s="109">
        <v>0</v>
      </c>
      <c r="G46" s="46" t="str">
        <f>'Time and Cost Outcome'!T47</f>
        <v>No Saving</v>
      </c>
      <c r="H46" s="47" t="str">
        <f>'Time and Cost Outcome'!U47</f>
        <v>No Saving</v>
      </c>
      <c r="I46" s="21"/>
    </row>
    <row r="47" spans="1:9" hidden="1" outlineLevel="1" x14ac:dyDescent="0.25">
      <c r="A47" s="21"/>
      <c r="B47" s="52"/>
      <c r="C47" s="48" t="s">
        <v>28</v>
      </c>
      <c r="D47" s="21"/>
      <c r="E47" s="104">
        <v>10</v>
      </c>
      <c r="F47" s="105">
        <v>5</v>
      </c>
      <c r="G47" s="46">
        <f>'Time and Cost Outcome'!T48</f>
        <v>10</v>
      </c>
      <c r="H47" s="47">
        <f>'Time and Cost Outcome'!U48</f>
        <v>5</v>
      </c>
      <c r="I47" s="21"/>
    </row>
    <row r="48" spans="1:9" hidden="1" outlineLevel="1" x14ac:dyDescent="0.25">
      <c r="A48" s="21"/>
      <c r="B48" s="52"/>
      <c r="C48" s="48" t="s">
        <v>29</v>
      </c>
      <c r="D48" s="21"/>
      <c r="E48" s="108">
        <v>3</v>
      </c>
      <c r="F48" s="109">
        <v>0</v>
      </c>
      <c r="G48" s="46">
        <f>'Time and Cost Outcome'!T49</f>
        <v>3</v>
      </c>
      <c r="H48" s="47" t="str">
        <f>'Time and Cost Outcome'!U49</f>
        <v>No Saving</v>
      </c>
      <c r="I48" s="21"/>
    </row>
    <row r="49" spans="1:9" hidden="1" outlineLevel="1" x14ac:dyDescent="0.25">
      <c r="A49" s="21"/>
      <c r="B49" s="52"/>
      <c r="C49" s="48" t="s">
        <v>30</v>
      </c>
      <c r="D49" s="21"/>
      <c r="E49" s="104">
        <v>1</v>
      </c>
      <c r="F49" s="105">
        <v>8</v>
      </c>
      <c r="G49" s="46" t="str">
        <f>'Time and Cost Outcome'!T50</f>
        <v>No Saving</v>
      </c>
      <c r="H49" s="47">
        <f>'Time and Cost Outcome'!U50</f>
        <v>7</v>
      </c>
      <c r="I49" s="21"/>
    </row>
    <row r="50" spans="1:9" hidden="1" outlineLevel="1" x14ac:dyDescent="0.25">
      <c r="A50" s="21"/>
      <c r="B50" s="33"/>
      <c r="C50" s="48" t="s">
        <v>36</v>
      </c>
      <c r="D50" s="21"/>
      <c r="E50" s="104"/>
      <c r="F50" s="105"/>
      <c r="G50" s="46" t="str">
        <f>'Time and Cost Outcome'!T51</f>
        <v>No Saving</v>
      </c>
      <c r="H50" s="47" t="str">
        <f>'Time and Cost Outcome'!U51</f>
        <v>No Saving</v>
      </c>
      <c r="I50" s="21"/>
    </row>
    <row r="51" spans="1:9" collapsed="1" x14ac:dyDescent="0.25">
      <c r="A51" s="21"/>
      <c r="B51" s="138" t="s">
        <v>70</v>
      </c>
      <c r="C51" s="139"/>
      <c r="D51" s="140"/>
      <c r="E51" s="102">
        <f>E52</f>
        <v>0</v>
      </c>
      <c r="F51" s="103">
        <f t="shared" ref="F51" si="6">F52</f>
        <v>0</v>
      </c>
      <c r="G51" s="41">
        <f>'Time and Cost Outcome'!T52</f>
        <v>0</v>
      </c>
      <c r="H51" s="43">
        <f>'Time and Cost Outcome'!U52</f>
        <v>0</v>
      </c>
      <c r="I51" s="21"/>
    </row>
    <row r="52" spans="1:9" hidden="1" outlineLevel="1" x14ac:dyDescent="0.25">
      <c r="A52" s="21"/>
      <c r="B52" s="33"/>
      <c r="C52" s="48" t="s">
        <v>71</v>
      </c>
      <c r="D52" s="21"/>
      <c r="E52" s="104"/>
      <c r="F52" s="105"/>
      <c r="G52" s="46">
        <f>'Time and Cost Outcome'!T53</f>
        <v>0</v>
      </c>
      <c r="H52" s="47">
        <f>'Time and Cost Outcome'!U53</f>
        <v>0</v>
      </c>
      <c r="I52" s="21"/>
    </row>
    <row r="53" spans="1:9" collapsed="1" x14ac:dyDescent="0.25">
      <c r="A53" s="21"/>
      <c r="B53" s="53"/>
      <c r="C53" s="124"/>
      <c r="D53" s="54" t="s">
        <v>81</v>
      </c>
      <c r="E53" s="41">
        <f t="shared" ref="E53:F53" si="7">SUM(E17:E50)</f>
        <v>228</v>
      </c>
      <c r="F53" s="55">
        <f t="shared" si="7"/>
        <v>168</v>
      </c>
      <c r="G53" s="57">
        <f>'Time and Cost Outcome'!T54</f>
        <v>184</v>
      </c>
      <c r="H53" s="56">
        <f>'Time and Cost Outcome'!U54</f>
        <v>125</v>
      </c>
      <c r="I53" s="21"/>
    </row>
    <row r="54" spans="1:9" x14ac:dyDescent="0.25">
      <c r="A54" s="21"/>
      <c r="B54" s="33"/>
      <c r="C54" s="123"/>
      <c r="D54" s="58"/>
      <c r="E54" s="59"/>
      <c r="F54" s="60"/>
      <c r="G54" s="60"/>
      <c r="H54" s="61"/>
      <c r="I54" s="21"/>
    </row>
    <row r="55" spans="1:9" x14ac:dyDescent="0.25">
      <c r="A55" s="21"/>
      <c r="B55" s="141" t="s">
        <v>54</v>
      </c>
      <c r="C55" s="142"/>
      <c r="D55" s="143"/>
      <c r="E55" s="110">
        <f>SUM(E56:E62)</f>
        <v>40</v>
      </c>
      <c r="F55" s="111">
        <f>SUM(F56:F62)</f>
        <v>29.7</v>
      </c>
      <c r="G55" s="62">
        <f>'Time and Cost Outcome'!T56</f>
        <v>32</v>
      </c>
      <c r="H55" s="64">
        <f>'Time and Cost Outcome'!U56</f>
        <v>24.2</v>
      </c>
      <c r="I55" s="21"/>
    </row>
    <row r="56" spans="1:9" hidden="1" outlineLevel="1" x14ac:dyDescent="0.25">
      <c r="A56" s="21"/>
      <c r="B56" s="33"/>
      <c r="C56" s="48" t="s">
        <v>47</v>
      </c>
      <c r="D56" s="21"/>
      <c r="E56" s="104">
        <v>16</v>
      </c>
      <c r="F56" s="105">
        <v>4</v>
      </c>
      <c r="G56" s="65">
        <f>'Time and Cost Outcome'!T57</f>
        <v>14</v>
      </c>
      <c r="H56" s="66">
        <f>'Time and Cost Outcome'!U57</f>
        <v>2</v>
      </c>
      <c r="I56" s="21"/>
    </row>
    <row r="57" spans="1:9" hidden="1" outlineLevel="1" x14ac:dyDescent="0.25">
      <c r="A57" s="21"/>
      <c r="B57" s="33"/>
      <c r="C57" s="131" t="s">
        <v>46</v>
      </c>
      <c r="D57" s="21"/>
      <c r="E57" s="104">
        <f>0.5*SUM(E29:E34)</f>
        <v>11.5</v>
      </c>
      <c r="F57" s="112">
        <f>0.7*SUM(F29:F34)</f>
        <v>7.6999999999999993</v>
      </c>
      <c r="G57" s="46">
        <f>'Time and Cost Outcome'!T58</f>
        <v>6.5</v>
      </c>
      <c r="H57" s="47">
        <f>'Time and Cost Outcome'!U58</f>
        <v>5.6999999999999993</v>
      </c>
      <c r="I57" s="21"/>
    </row>
    <row r="58" spans="1:9" hidden="1" outlineLevel="1" x14ac:dyDescent="0.25">
      <c r="A58" s="21"/>
      <c r="B58" s="33"/>
      <c r="C58" s="48" t="s">
        <v>83</v>
      </c>
      <c r="D58" s="21"/>
      <c r="E58" s="104">
        <v>0.5</v>
      </c>
      <c r="F58" s="105">
        <v>1</v>
      </c>
      <c r="G58" s="46">
        <f>'Time and Cost Outcome'!T59</f>
        <v>0.5</v>
      </c>
      <c r="H58" s="47">
        <f>'Time and Cost Outcome'!U59</f>
        <v>0.5</v>
      </c>
      <c r="I58" s="21"/>
    </row>
    <row r="59" spans="1:9" hidden="1" outlineLevel="1" x14ac:dyDescent="0.25">
      <c r="A59" s="21"/>
      <c r="B59" s="33"/>
      <c r="C59" s="48" t="s">
        <v>28</v>
      </c>
      <c r="D59" s="21"/>
      <c r="E59" s="104">
        <f>0.8*SUM(E47)</f>
        <v>8</v>
      </c>
      <c r="F59" s="105">
        <f>0.8*SUM(F47)</f>
        <v>4</v>
      </c>
      <c r="G59" s="46">
        <f>'Time and Cost Outcome'!T60</f>
        <v>8</v>
      </c>
      <c r="H59" s="47">
        <f>'Time and Cost Outcome'!U60</f>
        <v>4</v>
      </c>
      <c r="I59" s="21"/>
    </row>
    <row r="60" spans="1:9" hidden="1" outlineLevel="1" x14ac:dyDescent="0.25">
      <c r="A60" s="21"/>
      <c r="B60" s="33"/>
      <c r="C60" s="48" t="s">
        <v>84</v>
      </c>
      <c r="D60" s="21"/>
      <c r="E60" s="104">
        <v>2</v>
      </c>
      <c r="F60" s="105">
        <v>0</v>
      </c>
      <c r="G60" s="46">
        <f>'Time and Cost Outcome'!T61</f>
        <v>2</v>
      </c>
      <c r="H60" s="47" t="str">
        <f>'Time and Cost Outcome'!U61</f>
        <v>No Saving</v>
      </c>
      <c r="I60" s="21"/>
    </row>
    <row r="61" spans="1:9" hidden="1" outlineLevel="1" x14ac:dyDescent="0.25">
      <c r="A61" s="21"/>
      <c r="B61" s="33"/>
      <c r="C61" s="48" t="s">
        <v>85</v>
      </c>
      <c r="D61" s="21"/>
      <c r="E61" s="104">
        <v>1</v>
      </c>
      <c r="F61" s="105">
        <v>5</v>
      </c>
      <c r="G61" s="46" t="str">
        <f>'Time and Cost Outcome'!T62</f>
        <v>No Saving</v>
      </c>
      <c r="H61" s="47">
        <f>'Time and Cost Outcome'!U62</f>
        <v>4</v>
      </c>
      <c r="I61" s="21"/>
    </row>
    <row r="62" spans="1:9" hidden="1" outlineLevel="1" x14ac:dyDescent="0.25">
      <c r="A62" s="21"/>
      <c r="B62" s="53"/>
      <c r="C62" s="67" t="s">
        <v>30</v>
      </c>
      <c r="D62" s="132"/>
      <c r="E62" s="113">
        <v>1</v>
      </c>
      <c r="F62" s="114">
        <v>8</v>
      </c>
      <c r="G62" s="68" t="str">
        <f>'Time and Cost Outcome'!T63</f>
        <v>No Saving</v>
      </c>
      <c r="H62" s="69">
        <f>'Time and Cost Outcome'!U63</f>
        <v>7</v>
      </c>
      <c r="I62" s="21"/>
    </row>
    <row r="63" spans="1:9" collapsed="1" x14ac:dyDescent="0.25">
      <c r="A63" s="21"/>
      <c r="B63" s="33"/>
      <c r="C63" s="123"/>
      <c r="D63" s="58"/>
      <c r="E63" s="115"/>
      <c r="F63" s="116"/>
      <c r="G63" s="70"/>
      <c r="H63" s="71"/>
      <c r="I63" s="21"/>
    </row>
    <row r="64" spans="1:9" x14ac:dyDescent="0.25">
      <c r="A64" s="21"/>
      <c r="B64" s="141" t="s">
        <v>32</v>
      </c>
      <c r="C64" s="142"/>
      <c r="D64" s="143"/>
      <c r="E64" s="110">
        <f>SUM(E65:E76)</f>
        <v>23</v>
      </c>
      <c r="F64" s="111">
        <f>SUM(F65:F76)</f>
        <v>28.125</v>
      </c>
      <c r="G64" s="72">
        <f>'Time and Cost Outcome'!T65</f>
        <v>22.5</v>
      </c>
      <c r="H64" s="64">
        <f>'Time and Cost Outcome'!U65</f>
        <v>21.125</v>
      </c>
      <c r="I64" s="21"/>
    </row>
    <row r="65" spans="1:19" hidden="1" outlineLevel="1" x14ac:dyDescent="0.25">
      <c r="A65" s="21"/>
      <c r="B65" s="73"/>
      <c r="C65" s="74" t="s">
        <v>14</v>
      </c>
      <c r="D65" s="21"/>
      <c r="E65" s="117"/>
      <c r="F65" s="118">
        <v>2</v>
      </c>
      <c r="G65" s="65" t="str">
        <f>'Time and Cost Outcome'!T66</f>
        <v>No Saving</v>
      </c>
      <c r="H65" s="66">
        <f>'Time and Cost Outcome'!U66</f>
        <v>2</v>
      </c>
      <c r="I65" s="21"/>
    </row>
    <row r="66" spans="1:19" hidden="1" outlineLevel="1" x14ac:dyDescent="0.25">
      <c r="A66" s="21"/>
      <c r="B66" s="77"/>
      <c r="C66" s="74" t="s">
        <v>15</v>
      </c>
      <c r="D66" s="21"/>
      <c r="E66" s="104"/>
      <c r="F66" s="105">
        <v>1</v>
      </c>
      <c r="G66" s="46" t="str">
        <f>'Time and Cost Outcome'!T67</f>
        <v>No Saving</v>
      </c>
      <c r="H66" s="47">
        <f>'Time and Cost Outcome'!U67</f>
        <v>1</v>
      </c>
      <c r="I66" s="21"/>
    </row>
    <row r="67" spans="1:19" hidden="1" outlineLevel="1" x14ac:dyDescent="0.25">
      <c r="A67" s="21"/>
      <c r="B67" s="77"/>
      <c r="C67" s="74" t="s">
        <v>16</v>
      </c>
      <c r="D67" s="21"/>
      <c r="E67" s="104"/>
      <c r="F67" s="105">
        <v>1</v>
      </c>
      <c r="G67" s="46" t="str">
        <f>'Time and Cost Outcome'!T68</f>
        <v>No Saving</v>
      </c>
      <c r="H67" s="47" t="str">
        <f>'Time and Cost Outcome'!U68</f>
        <v>No Saving</v>
      </c>
      <c r="I67" s="21"/>
    </row>
    <row r="68" spans="1:19" hidden="1" outlineLevel="1" x14ac:dyDescent="0.25">
      <c r="A68" s="21"/>
      <c r="B68" s="77"/>
      <c r="C68" s="74" t="s">
        <v>56</v>
      </c>
      <c r="D68" s="21"/>
      <c r="E68" s="104"/>
      <c r="F68" s="105"/>
      <c r="G68" s="46" t="str">
        <f>'Time and Cost Outcome'!T69</f>
        <v>No Saving</v>
      </c>
      <c r="H68" s="47" t="str">
        <f>'Time and Cost Outcome'!U69</f>
        <v>No Saving</v>
      </c>
      <c r="I68" s="21"/>
    </row>
    <row r="69" spans="1:19" hidden="1" outlineLevel="1" x14ac:dyDescent="0.25">
      <c r="A69" s="21"/>
      <c r="B69" s="77"/>
      <c r="C69" s="74" t="s">
        <v>57</v>
      </c>
      <c r="D69" s="21"/>
      <c r="E69" s="104"/>
      <c r="F69" s="105">
        <v>1</v>
      </c>
      <c r="G69" s="46" t="str">
        <f>'Time and Cost Outcome'!T70</f>
        <v>No Saving</v>
      </c>
      <c r="H69" s="47">
        <f>'Time and Cost Outcome'!U70</f>
        <v>1</v>
      </c>
      <c r="I69" s="21"/>
    </row>
    <row r="70" spans="1:19" hidden="1" outlineLevel="1" x14ac:dyDescent="0.25">
      <c r="A70" s="21"/>
      <c r="B70" s="77"/>
      <c r="C70" s="74" t="s">
        <v>19</v>
      </c>
      <c r="D70" s="21"/>
      <c r="E70" s="104">
        <v>2</v>
      </c>
      <c r="F70" s="105">
        <v>3</v>
      </c>
      <c r="G70" s="46">
        <f>'Time and Cost Outcome'!T71</f>
        <v>2</v>
      </c>
      <c r="H70" s="47">
        <f>'Time and Cost Outcome'!U71</f>
        <v>2</v>
      </c>
      <c r="I70" s="21"/>
    </row>
    <row r="71" spans="1:19" hidden="1" outlineLevel="1" x14ac:dyDescent="0.25">
      <c r="A71" s="21"/>
      <c r="B71" s="77"/>
      <c r="C71" s="74" t="s">
        <v>17</v>
      </c>
      <c r="D71" s="21"/>
      <c r="E71" s="104"/>
      <c r="F71" s="112">
        <f>0.5*F13*0.5</f>
        <v>3.125</v>
      </c>
      <c r="G71" s="46" t="str">
        <f>'Time and Cost Outcome'!T72</f>
        <v>No Saving</v>
      </c>
      <c r="H71" s="47">
        <f>'Time and Cost Outcome'!U72</f>
        <v>2.625</v>
      </c>
      <c r="I71" s="21"/>
    </row>
    <row r="72" spans="1:19" hidden="1" outlineLevel="1" x14ac:dyDescent="0.25">
      <c r="A72" s="21"/>
      <c r="B72" s="77"/>
      <c r="C72" s="74" t="s">
        <v>18</v>
      </c>
      <c r="D72" s="21"/>
      <c r="E72" s="104"/>
      <c r="F72" s="105">
        <v>10</v>
      </c>
      <c r="G72" s="46" t="str">
        <f>'Time and Cost Outcome'!T73</f>
        <v>No Saving</v>
      </c>
      <c r="H72" s="47">
        <f>'Time and Cost Outcome'!U73</f>
        <v>8</v>
      </c>
      <c r="I72" s="21"/>
    </row>
    <row r="73" spans="1:19" hidden="1" outlineLevel="1" x14ac:dyDescent="0.25">
      <c r="A73" s="21"/>
      <c r="B73" s="77"/>
      <c r="C73" s="74" t="s">
        <v>59</v>
      </c>
      <c r="D73" s="21"/>
      <c r="E73" s="104">
        <v>1</v>
      </c>
      <c r="F73" s="105">
        <v>1</v>
      </c>
      <c r="G73" s="46">
        <f>'Time and Cost Outcome'!T74</f>
        <v>0.5</v>
      </c>
      <c r="H73" s="47">
        <f>'Time and Cost Outcome'!U74</f>
        <v>0.5</v>
      </c>
      <c r="I73" s="21"/>
    </row>
    <row r="74" spans="1:19" hidden="1" outlineLevel="1" x14ac:dyDescent="0.25">
      <c r="A74" s="21"/>
      <c r="B74" s="77"/>
      <c r="C74" s="74" t="s">
        <v>62</v>
      </c>
      <c r="D74" s="21"/>
      <c r="E74" s="104">
        <v>8</v>
      </c>
      <c r="F74" s="105">
        <v>5</v>
      </c>
      <c r="G74" s="46">
        <f>'Time and Cost Outcome'!T75</f>
        <v>8</v>
      </c>
      <c r="H74" s="47">
        <f>'Time and Cost Outcome'!U75</f>
        <v>3</v>
      </c>
      <c r="I74" s="21"/>
    </row>
    <row r="75" spans="1:19" hidden="1" outlineLevel="1" x14ac:dyDescent="0.25">
      <c r="A75" s="21"/>
      <c r="B75" s="33"/>
      <c r="C75" s="74" t="s">
        <v>60</v>
      </c>
      <c r="D75" s="21"/>
      <c r="E75" s="104">
        <v>8</v>
      </c>
      <c r="F75" s="105"/>
      <c r="G75" s="46">
        <f>'Time and Cost Outcome'!T76</f>
        <v>8</v>
      </c>
      <c r="H75" s="47" t="str">
        <f>'Time and Cost Outcome'!U76</f>
        <v>No Saving</v>
      </c>
      <c r="I75" s="21"/>
    </row>
    <row r="76" spans="1:19" hidden="1" outlineLevel="1" x14ac:dyDescent="0.25">
      <c r="A76" s="21"/>
      <c r="B76" s="53"/>
      <c r="C76" s="78" t="s">
        <v>61</v>
      </c>
      <c r="D76" s="126"/>
      <c r="E76" s="113">
        <v>4</v>
      </c>
      <c r="F76" s="114">
        <v>1</v>
      </c>
      <c r="G76" s="68">
        <f>'Time and Cost Outcome'!T77</f>
        <v>4</v>
      </c>
      <c r="H76" s="69">
        <f>'Time and Cost Outcome'!U77</f>
        <v>1</v>
      </c>
      <c r="I76" s="21"/>
    </row>
    <row r="77" spans="1:19" ht="15.75" collapsed="1" x14ac:dyDescent="0.25">
      <c r="A77" s="21"/>
      <c r="B77" s="133" t="s">
        <v>73</v>
      </c>
      <c r="C77" s="79"/>
      <c r="D77" s="21"/>
      <c r="E77" s="21"/>
      <c r="F77" s="21"/>
      <c r="G77" s="21"/>
      <c r="H77" s="21"/>
      <c r="I77" s="2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25">
      <c r="A78" s="21"/>
      <c r="B78" s="79" t="s">
        <v>78</v>
      </c>
      <c r="C78" s="79"/>
      <c r="D78" s="21"/>
      <c r="E78" s="21"/>
      <c r="F78" s="21"/>
      <c r="G78" s="21"/>
      <c r="H78" s="21"/>
      <c r="I78" s="21"/>
      <c r="K78" s="100"/>
      <c r="L78" s="100"/>
      <c r="M78" s="100"/>
      <c r="N78" s="100"/>
      <c r="O78" s="100"/>
      <c r="P78" s="100"/>
      <c r="Q78" s="100"/>
      <c r="R78" s="100"/>
      <c r="S78" s="1"/>
    </row>
    <row r="79" spans="1:19" ht="15.75" x14ac:dyDescent="0.25">
      <c r="A79" s="21"/>
      <c r="B79" s="79" t="s">
        <v>74</v>
      </c>
      <c r="C79" s="79"/>
      <c r="D79" s="21"/>
      <c r="E79" s="21"/>
      <c r="F79" s="21"/>
      <c r="G79" s="21"/>
      <c r="H79" s="21"/>
      <c r="I79" s="2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25">
      <c r="A80" s="21"/>
      <c r="B80" s="79" t="s">
        <v>79</v>
      </c>
      <c r="C80" s="79"/>
      <c r="D80" s="21"/>
      <c r="E80" s="21"/>
      <c r="F80" s="21"/>
      <c r="G80" s="21"/>
      <c r="H80" s="21"/>
      <c r="I80" s="21"/>
    </row>
    <row r="81" spans="1:9" ht="15.75" x14ac:dyDescent="0.25">
      <c r="A81" s="21"/>
      <c r="B81" s="79" t="s">
        <v>80</v>
      </c>
      <c r="C81" s="79"/>
      <c r="D81" s="21"/>
      <c r="E81" s="21"/>
      <c r="F81" s="21"/>
      <c r="G81" s="21"/>
      <c r="H81" s="21"/>
      <c r="I81" s="21"/>
    </row>
    <row r="82" spans="1:9" ht="15.75" x14ac:dyDescent="0.25">
      <c r="A82" s="21"/>
      <c r="B82" s="79" t="s">
        <v>75</v>
      </c>
      <c r="C82" s="79"/>
      <c r="D82" s="21"/>
      <c r="E82" s="21"/>
      <c r="F82" s="21"/>
      <c r="G82" s="21"/>
      <c r="H82" s="21"/>
      <c r="I82" s="21"/>
    </row>
    <row r="83" spans="1:9" ht="15.75" x14ac:dyDescent="0.25">
      <c r="A83" s="21"/>
      <c r="B83" s="79" t="s">
        <v>76</v>
      </c>
      <c r="C83" s="79"/>
      <c r="D83" s="21"/>
      <c r="E83" s="21"/>
      <c r="F83" s="21"/>
      <c r="G83" s="21"/>
      <c r="H83" s="21"/>
      <c r="I83" s="21"/>
    </row>
    <row r="84" spans="1:9" ht="15.75" x14ac:dyDescent="0.25">
      <c r="A84" s="21"/>
      <c r="B84" s="79" t="s">
        <v>77</v>
      </c>
      <c r="C84" s="79"/>
      <c r="D84" s="21"/>
      <c r="E84" s="21"/>
      <c r="F84" s="21"/>
      <c r="G84" s="21"/>
      <c r="H84" s="21"/>
      <c r="I84" s="21"/>
    </row>
    <row r="85" spans="1:9" ht="16.5" thickBot="1" x14ac:dyDescent="0.3">
      <c r="A85" s="81"/>
      <c r="B85" s="80" t="s">
        <v>88</v>
      </c>
      <c r="C85" s="80"/>
      <c r="D85" s="81"/>
      <c r="E85" s="81"/>
      <c r="F85" s="81"/>
      <c r="G85" s="81"/>
      <c r="H85" s="81"/>
      <c r="I85" s="8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</sheetData>
  <sheetProtection algorithmName="SHA-512" hashValue="T8rUb/ACc/pGxdpczMxORXBWlQzQEXypQdmiU6Titgn+5MDcHQHlZQ9h/NeugxiNzMv8lOAawQ435F15Ht4lBg==" saltValue="5ssvQuSMX9fCs7ZtvxoRpA==" spinCount="100000" sheet="1" objects="1" scenarios="1" formatRows="0" selectLockedCells="1"/>
  <mergeCells count="15">
    <mergeCell ref="A2:I2"/>
    <mergeCell ref="D3:G3"/>
    <mergeCell ref="B35:D35"/>
    <mergeCell ref="B64:D64"/>
    <mergeCell ref="E15:F15"/>
    <mergeCell ref="G15:H15"/>
    <mergeCell ref="B17:D17"/>
    <mergeCell ref="B18:D18"/>
    <mergeCell ref="B23:D23"/>
    <mergeCell ref="F14:G14"/>
    <mergeCell ref="B55:D55"/>
    <mergeCell ref="B28:D28"/>
    <mergeCell ref="B40:D40"/>
    <mergeCell ref="B45:D45"/>
    <mergeCell ref="B51:D5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CC3A-CD7A-4877-96A4-EFC83A533816}">
  <dimension ref="A1:V87"/>
  <sheetViews>
    <sheetView showGridLines="0" showRowColHeaders="0" zoomScaleNormal="100" workbookViewId="0">
      <selection activeCell="F24" sqref="F24"/>
    </sheetView>
  </sheetViews>
  <sheetFormatPr defaultRowHeight="15" x14ac:dyDescent="0.25"/>
  <cols>
    <col min="1" max="1" width="7.42578125" customWidth="1"/>
    <col min="2" max="2" width="17" customWidth="1"/>
    <col min="3" max="3" width="11.28515625" customWidth="1"/>
    <col min="4" max="4" width="8.7109375" customWidth="1"/>
    <col min="5" max="5" width="7.7109375" bestFit="1" customWidth="1"/>
    <col min="6" max="6" width="14" customWidth="1"/>
    <col min="7" max="9" width="9" customWidth="1"/>
    <col min="11" max="12" width="9" hidden="1" customWidth="1"/>
    <col min="13" max="14" width="0" hidden="1" customWidth="1"/>
    <col min="15" max="15" width="45.85546875" hidden="1" customWidth="1"/>
    <col min="16" max="17" width="11.7109375" hidden="1" customWidth="1"/>
    <col min="18" max="18" width="11.5703125" style="1" hidden="1" customWidth="1"/>
    <col min="19" max="19" width="11.140625" style="1" hidden="1" customWidth="1"/>
    <col min="20" max="20" width="9.5703125" hidden="1" customWidth="1"/>
    <col min="21" max="21" width="10.7109375" hidden="1" customWidth="1"/>
    <col min="22" max="22" width="0" style="12" hidden="1" customWidth="1"/>
  </cols>
  <sheetData>
    <row r="1" spans="1:22" ht="70.150000000000006" customHeight="1" thickBot="1" x14ac:dyDescent="0.3">
      <c r="A1" s="83"/>
      <c r="B1" s="83"/>
      <c r="C1" s="83"/>
      <c r="D1" s="83"/>
      <c r="E1" s="83"/>
      <c r="F1" s="83"/>
      <c r="G1" s="83"/>
      <c r="N1" s="14"/>
      <c r="O1" s="14"/>
      <c r="P1" s="14"/>
      <c r="Q1" s="14"/>
      <c r="R1" s="82"/>
      <c r="S1" s="82"/>
      <c r="T1" s="14"/>
      <c r="U1" s="14"/>
    </row>
    <row r="2" spans="1:22" ht="24" thickBot="1" x14ac:dyDescent="0.4">
      <c r="A2" s="83"/>
      <c r="B2" s="154" t="s">
        <v>89</v>
      </c>
      <c r="C2" s="154"/>
      <c r="D2" s="154"/>
      <c r="E2" s="154"/>
      <c r="F2" s="154"/>
      <c r="G2" s="83"/>
      <c r="K2" t="s">
        <v>102</v>
      </c>
      <c r="R2"/>
      <c r="S2"/>
      <c r="V2" s="20"/>
    </row>
    <row r="3" spans="1:22" ht="19.5" thickTop="1" x14ac:dyDescent="0.3">
      <c r="A3" s="83"/>
      <c r="B3" s="84"/>
      <c r="C3" s="84"/>
      <c r="D3" s="84"/>
      <c r="E3" s="84"/>
      <c r="F3" s="84"/>
      <c r="G3" s="83"/>
      <c r="K3" t="s">
        <v>103</v>
      </c>
      <c r="L3">
        <f>'Workload Removal'!G53+'Workload Removal'!G55+('Workload Removal'!G64*12)</f>
        <v>486</v>
      </c>
      <c r="N3" s="22"/>
      <c r="O3" s="158" t="s">
        <v>40</v>
      </c>
      <c r="P3" s="159"/>
      <c r="Q3" s="160"/>
      <c r="R3" s="22"/>
      <c r="S3" s="22"/>
      <c r="T3" s="22"/>
      <c r="U3" s="22"/>
      <c r="V3" s="15"/>
    </row>
    <row r="4" spans="1:22" ht="18.75" x14ac:dyDescent="0.3">
      <c r="A4" s="83"/>
      <c r="B4" s="155" t="s">
        <v>95</v>
      </c>
      <c r="C4" s="156"/>
      <c r="D4" s="156"/>
      <c r="E4" s="156"/>
      <c r="F4" s="157"/>
      <c r="G4" s="83"/>
      <c r="K4" t="s">
        <v>34</v>
      </c>
      <c r="L4">
        <f>'Workload Removal'!H53+'Workload Removal'!H55+('Workload Removal'!H64*12)</f>
        <v>402.7</v>
      </c>
      <c r="N4" s="22"/>
      <c r="O4" s="23" t="s">
        <v>64</v>
      </c>
      <c r="P4" s="101">
        <v>250</v>
      </c>
      <c r="Q4" s="101"/>
      <c r="R4" s="22"/>
      <c r="S4" s="22"/>
      <c r="T4" s="22"/>
      <c r="U4" s="22"/>
      <c r="V4" s="15"/>
    </row>
    <row r="5" spans="1:22" ht="18.75" x14ac:dyDescent="0.3">
      <c r="A5" s="83"/>
      <c r="B5" s="87"/>
      <c r="C5" s="88"/>
      <c r="D5" s="88"/>
      <c r="E5" s="88"/>
      <c r="F5" s="89"/>
      <c r="G5" s="83"/>
      <c r="N5" s="22"/>
      <c r="O5" s="23" t="s">
        <v>86</v>
      </c>
      <c r="P5" s="101" t="s">
        <v>87</v>
      </c>
      <c r="Q5" s="101"/>
      <c r="R5" s="22"/>
      <c r="S5" s="22"/>
      <c r="T5" s="22"/>
      <c r="U5" s="22"/>
      <c r="V5" s="15"/>
    </row>
    <row r="6" spans="1:22" ht="18.75" x14ac:dyDescent="0.3">
      <c r="A6" s="83"/>
      <c r="B6" s="87" t="s">
        <v>90</v>
      </c>
      <c r="C6" s="88"/>
      <c r="D6" s="93">
        <f>L3/12/8</f>
        <v>5.0625</v>
      </c>
      <c r="E6" s="95" t="s">
        <v>93</v>
      </c>
      <c r="F6" s="89" t="s">
        <v>91</v>
      </c>
      <c r="G6" s="83"/>
      <c r="N6" s="22"/>
      <c r="O6" s="23" t="s">
        <v>41</v>
      </c>
      <c r="P6" s="101">
        <v>5</v>
      </c>
      <c r="Q6" s="101"/>
      <c r="R6" s="22"/>
      <c r="S6" s="22"/>
      <c r="T6" s="22"/>
      <c r="U6" s="22"/>
      <c r="V6" s="15"/>
    </row>
    <row r="7" spans="1:22" ht="18.75" x14ac:dyDescent="0.3">
      <c r="A7" s="83"/>
      <c r="B7" s="87"/>
      <c r="C7" s="88"/>
      <c r="D7" s="93">
        <f>L3/8/5</f>
        <v>12.15</v>
      </c>
      <c r="E7" s="95" t="s">
        <v>94</v>
      </c>
      <c r="F7" s="89" t="s">
        <v>92</v>
      </c>
      <c r="G7" s="83"/>
      <c r="N7" s="22"/>
      <c r="O7" s="23" t="s">
        <v>65</v>
      </c>
      <c r="P7" s="101">
        <v>1</v>
      </c>
      <c r="Q7" s="101"/>
      <c r="R7" s="22"/>
      <c r="S7" s="22"/>
      <c r="T7" s="22"/>
      <c r="U7" s="22"/>
      <c r="V7" s="15"/>
    </row>
    <row r="8" spans="1:22" ht="18.75" x14ac:dyDescent="0.3">
      <c r="A8" s="83"/>
      <c r="B8" s="87"/>
      <c r="C8" s="88"/>
      <c r="D8" s="88"/>
      <c r="E8" s="88"/>
      <c r="F8" s="89"/>
      <c r="G8" s="83"/>
      <c r="N8" s="22"/>
      <c r="O8" s="23" t="s">
        <v>66</v>
      </c>
      <c r="P8" s="101" t="s">
        <v>42</v>
      </c>
      <c r="Q8" s="101"/>
      <c r="R8" s="22"/>
      <c r="S8" s="22"/>
      <c r="T8" s="22"/>
      <c r="U8" s="22"/>
      <c r="V8" s="15"/>
    </row>
    <row r="9" spans="1:22" ht="18.75" x14ac:dyDescent="0.3">
      <c r="A9" s="83"/>
      <c r="B9" s="90" t="s">
        <v>109</v>
      </c>
      <c r="C9" s="91"/>
      <c r="D9" s="94">
        <f>L3/52</f>
        <v>9.3461538461538467</v>
      </c>
      <c r="E9" s="96" t="s">
        <v>104</v>
      </c>
      <c r="F9" s="92"/>
      <c r="G9" s="83"/>
      <c r="N9" s="22"/>
      <c r="O9" s="23" t="s">
        <v>67</v>
      </c>
      <c r="P9" s="101"/>
      <c r="Q9" s="101"/>
      <c r="R9" s="22"/>
      <c r="S9" s="22"/>
      <c r="T9" s="22"/>
      <c r="U9" s="22"/>
      <c r="V9" s="15"/>
    </row>
    <row r="10" spans="1:22" ht="18.75" x14ac:dyDescent="0.3">
      <c r="A10" s="83"/>
      <c r="B10" s="84"/>
      <c r="C10" s="84"/>
      <c r="D10" s="84"/>
      <c r="E10" s="84"/>
      <c r="F10" s="84"/>
      <c r="G10" s="83"/>
      <c r="N10" s="22"/>
      <c r="O10" s="23" t="s">
        <v>43</v>
      </c>
      <c r="P10" s="101">
        <v>5</v>
      </c>
      <c r="Q10" s="101"/>
      <c r="R10" s="22"/>
      <c r="S10" s="22"/>
      <c r="T10" s="22"/>
      <c r="U10" s="22"/>
      <c r="V10" s="15"/>
    </row>
    <row r="11" spans="1:22" ht="18.75" x14ac:dyDescent="0.3">
      <c r="A11" s="83"/>
      <c r="B11" s="155" t="s">
        <v>96</v>
      </c>
      <c r="C11" s="156"/>
      <c r="D11" s="156"/>
      <c r="E11" s="156"/>
      <c r="F11" s="157"/>
      <c r="G11" s="83"/>
      <c r="N11" s="22"/>
      <c r="O11" s="23" t="s">
        <v>45</v>
      </c>
      <c r="P11" s="101">
        <v>10</v>
      </c>
      <c r="Q11" s="101"/>
      <c r="R11" s="22"/>
      <c r="S11" s="22"/>
      <c r="T11" s="22"/>
      <c r="U11" s="22"/>
      <c r="V11" s="15"/>
    </row>
    <row r="12" spans="1:22" ht="18.75" x14ac:dyDescent="0.3">
      <c r="A12" s="83"/>
      <c r="B12" s="87"/>
      <c r="C12" s="88"/>
      <c r="D12" s="88"/>
      <c r="E12" s="88"/>
      <c r="F12" s="89"/>
      <c r="G12" s="83"/>
      <c r="N12" s="22"/>
      <c r="O12" s="23" t="s">
        <v>68</v>
      </c>
      <c r="P12" s="101" t="s">
        <v>55</v>
      </c>
      <c r="Q12" s="101"/>
      <c r="R12" s="22"/>
      <c r="S12" s="22"/>
      <c r="T12" s="22"/>
      <c r="U12" s="22"/>
      <c r="V12" s="15"/>
    </row>
    <row r="13" spans="1:22" ht="18.75" x14ac:dyDescent="0.3">
      <c r="A13" s="83"/>
      <c r="B13" s="87" t="s">
        <v>90</v>
      </c>
      <c r="C13" s="88"/>
      <c r="D13" s="93">
        <f>L4/12/8</f>
        <v>4.1947916666666663</v>
      </c>
      <c r="E13" s="95" t="s">
        <v>93</v>
      </c>
      <c r="F13" s="89" t="s">
        <v>91</v>
      </c>
      <c r="G13" s="83"/>
      <c r="N13" s="22"/>
      <c r="O13" s="23" t="s">
        <v>58</v>
      </c>
      <c r="P13" s="101">
        <f>P4*0.05</f>
        <v>12.5</v>
      </c>
      <c r="Q13" s="101"/>
      <c r="R13" s="22"/>
      <c r="S13" s="22"/>
      <c r="T13" s="22"/>
      <c r="U13" s="22"/>
      <c r="V13" s="15"/>
    </row>
    <row r="14" spans="1:22" ht="19.5" thickBot="1" x14ac:dyDescent="0.35">
      <c r="A14" s="83"/>
      <c r="B14" s="87"/>
      <c r="C14" s="88"/>
      <c r="D14" s="93">
        <f>L4/8/5</f>
        <v>10.067499999999999</v>
      </c>
      <c r="E14" s="95" t="s">
        <v>94</v>
      </c>
      <c r="F14" s="89" t="s">
        <v>92</v>
      </c>
      <c r="G14" s="83"/>
      <c r="N14" s="24"/>
      <c r="O14" s="25" t="s">
        <v>69</v>
      </c>
      <c r="P14" s="161"/>
      <c r="Q14" s="161"/>
      <c r="R14" s="24"/>
      <c r="S14" s="24"/>
      <c r="T14" s="24"/>
      <c r="U14" s="24"/>
      <c r="V14" s="16"/>
    </row>
    <row r="15" spans="1:22" ht="18.75" x14ac:dyDescent="0.3">
      <c r="A15" s="83"/>
      <c r="B15" s="87"/>
      <c r="C15" s="88"/>
      <c r="D15" s="88"/>
      <c r="E15" s="88"/>
      <c r="F15" s="89"/>
      <c r="G15" s="83"/>
      <c r="N15" s="26"/>
      <c r="O15" s="27"/>
      <c r="P15" s="152" t="s">
        <v>37</v>
      </c>
      <c r="Q15" s="145"/>
      <c r="R15" s="152" t="s">
        <v>35</v>
      </c>
      <c r="S15" s="153"/>
      <c r="T15" s="144" t="s">
        <v>72</v>
      </c>
      <c r="U15" s="146"/>
      <c r="V15" s="19"/>
    </row>
    <row r="16" spans="1:22" ht="19.5" thickBot="1" x14ac:dyDescent="0.35">
      <c r="A16" s="83"/>
      <c r="B16" s="90" t="s">
        <v>109</v>
      </c>
      <c r="C16" s="91"/>
      <c r="D16" s="94">
        <f>L4/52</f>
        <v>7.7442307692307688</v>
      </c>
      <c r="E16" s="96" t="s">
        <v>104</v>
      </c>
      <c r="F16" s="92"/>
      <c r="G16" s="83"/>
      <c r="N16" s="28"/>
      <c r="O16" s="29"/>
      <c r="P16" s="30" t="s">
        <v>0</v>
      </c>
      <c r="Q16" s="31" t="s">
        <v>1</v>
      </c>
      <c r="R16" s="31" t="s">
        <v>0</v>
      </c>
      <c r="S16" s="31" t="s">
        <v>1</v>
      </c>
      <c r="T16" s="30" t="s">
        <v>33</v>
      </c>
      <c r="U16" s="32" t="s">
        <v>34</v>
      </c>
      <c r="V16" s="3" t="s">
        <v>2</v>
      </c>
    </row>
    <row r="17" spans="1:22" ht="18.75" x14ac:dyDescent="0.3">
      <c r="A17" s="83"/>
      <c r="B17" s="84"/>
      <c r="C17" s="84"/>
      <c r="D17" s="84"/>
      <c r="E17" s="84"/>
      <c r="F17" s="84"/>
      <c r="G17" s="83"/>
      <c r="N17" s="33"/>
      <c r="O17" s="34"/>
      <c r="P17" s="35"/>
      <c r="Q17" s="36"/>
      <c r="R17" s="36"/>
      <c r="S17" s="36"/>
      <c r="T17" s="35"/>
      <c r="U17" s="37"/>
      <c r="V17" s="4"/>
    </row>
    <row r="18" spans="1:22" ht="19.5" thickBot="1" x14ac:dyDescent="0.35">
      <c r="A18" s="83"/>
      <c r="B18" s="154" t="s">
        <v>98</v>
      </c>
      <c r="C18" s="154"/>
      <c r="D18" s="154"/>
      <c r="E18" s="154"/>
      <c r="F18" s="154"/>
      <c r="G18" s="83"/>
      <c r="N18" s="147" t="s">
        <v>3</v>
      </c>
      <c r="O18" s="149"/>
      <c r="P18" s="38"/>
      <c r="Q18" s="39"/>
      <c r="R18" s="39"/>
      <c r="S18" s="39"/>
      <c r="T18" s="38"/>
      <c r="U18" s="40"/>
      <c r="V18" s="8"/>
    </row>
    <row r="19" spans="1:22" ht="19.5" thickTop="1" x14ac:dyDescent="0.3">
      <c r="A19" s="83"/>
      <c r="B19" s="85" t="s">
        <v>107</v>
      </c>
      <c r="C19" s="84"/>
      <c r="D19" s="84"/>
      <c r="E19" s="84"/>
      <c r="F19" s="84"/>
      <c r="G19" s="83"/>
      <c r="N19" s="138" t="s">
        <v>25</v>
      </c>
      <c r="O19" s="140"/>
      <c r="P19" s="102">
        <f>SUM(P20:P23)</f>
        <v>19</v>
      </c>
      <c r="Q19" s="103">
        <f t="shared" ref="Q19:U19" si="0">SUM(Q20:Q23)</f>
        <v>4</v>
      </c>
      <c r="R19" s="42">
        <f>SUM(R20:R23)</f>
        <v>6</v>
      </c>
      <c r="S19" s="42">
        <f>SUM(S20:S23)</f>
        <v>3</v>
      </c>
      <c r="T19" s="41">
        <f t="shared" si="0"/>
        <v>13</v>
      </c>
      <c r="U19" s="43">
        <f t="shared" si="0"/>
        <v>1</v>
      </c>
      <c r="V19" s="18">
        <f>SUM(V20:V23)</f>
        <v>43</v>
      </c>
    </row>
    <row r="20" spans="1:22" ht="18.75" x14ac:dyDescent="0.3">
      <c r="A20" s="83"/>
      <c r="B20" s="85" t="s">
        <v>106</v>
      </c>
      <c r="C20" s="84"/>
      <c r="D20" s="84"/>
      <c r="E20" s="84"/>
      <c r="F20" s="84"/>
      <c r="G20" s="83"/>
      <c r="N20" s="44"/>
      <c r="O20" s="45" t="s">
        <v>4</v>
      </c>
      <c r="P20" s="104">
        <f>'Workload Removal'!E19</f>
        <v>5</v>
      </c>
      <c r="Q20" s="105">
        <f>'Workload Removal'!F19</f>
        <v>0</v>
      </c>
      <c r="R20" s="36">
        <v>2</v>
      </c>
      <c r="S20" s="36">
        <v>0</v>
      </c>
      <c r="T20" s="46">
        <f t="shared" ref="T20:U23" si="1">IF((P20-R20)&lt;=0,"No Saving",(P20-R20))</f>
        <v>3</v>
      </c>
      <c r="U20" s="47" t="str">
        <f t="shared" si="1"/>
        <v>No Saving</v>
      </c>
      <c r="V20" s="5">
        <v>5</v>
      </c>
    </row>
    <row r="21" spans="1:22" ht="18.75" x14ac:dyDescent="0.3">
      <c r="A21" s="83"/>
      <c r="B21" s="84"/>
      <c r="C21" s="84"/>
      <c r="D21" s="84"/>
      <c r="E21" s="84"/>
      <c r="F21" s="84"/>
      <c r="G21" s="83"/>
      <c r="N21" s="33"/>
      <c r="O21" s="45" t="s">
        <v>48</v>
      </c>
      <c r="P21" s="104">
        <f>'Workload Removal'!E20</f>
        <v>5</v>
      </c>
      <c r="Q21" s="105">
        <f>'Workload Removal'!F20</f>
        <v>1</v>
      </c>
      <c r="R21" s="36">
        <v>2</v>
      </c>
      <c r="S21" s="36">
        <v>1</v>
      </c>
      <c r="T21" s="46">
        <f t="shared" si="1"/>
        <v>3</v>
      </c>
      <c r="U21" s="47" t="str">
        <f t="shared" si="1"/>
        <v>No Saving</v>
      </c>
      <c r="V21" s="5">
        <v>8</v>
      </c>
    </row>
    <row r="22" spans="1:22" ht="18.75" x14ac:dyDescent="0.3">
      <c r="A22" s="83"/>
      <c r="B22" s="84" t="s">
        <v>105</v>
      </c>
      <c r="C22" s="84"/>
      <c r="D22" s="84"/>
      <c r="E22" s="84"/>
      <c r="F22" s="119">
        <v>50000</v>
      </c>
      <c r="G22" s="83"/>
      <c r="N22" s="44"/>
      <c r="O22" s="45" t="s">
        <v>38</v>
      </c>
      <c r="P22" s="104">
        <f>'Workload Removal'!E21</f>
        <v>4</v>
      </c>
      <c r="Q22" s="105">
        <f>'Workload Removal'!F21</f>
        <v>1</v>
      </c>
      <c r="R22" s="36">
        <v>0</v>
      </c>
      <c r="S22" s="36">
        <v>0</v>
      </c>
      <c r="T22" s="46">
        <f t="shared" si="1"/>
        <v>4</v>
      </c>
      <c r="U22" s="47">
        <f t="shared" si="1"/>
        <v>1</v>
      </c>
      <c r="V22" s="5">
        <v>10</v>
      </c>
    </row>
    <row r="23" spans="1:22" ht="18.75" x14ac:dyDescent="0.3">
      <c r="A23" s="83"/>
      <c r="B23" s="84"/>
      <c r="C23" s="84"/>
      <c r="D23" s="84"/>
      <c r="E23" s="84"/>
      <c r="F23" s="84"/>
      <c r="G23" s="83"/>
      <c r="N23" s="44"/>
      <c r="O23" s="48" t="s">
        <v>49</v>
      </c>
      <c r="P23" s="104">
        <f>'Workload Removal'!E22</f>
        <v>5</v>
      </c>
      <c r="Q23" s="105">
        <f>'Workload Removal'!F22</f>
        <v>2</v>
      </c>
      <c r="R23" s="49">
        <v>2</v>
      </c>
      <c r="S23" s="49">
        <v>2</v>
      </c>
      <c r="T23" s="46">
        <f t="shared" si="1"/>
        <v>3</v>
      </c>
      <c r="U23" s="47" t="str">
        <f t="shared" si="1"/>
        <v>No Saving</v>
      </c>
      <c r="V23" s="5">
        <v>20</v>
      </c>
    </row>
    <row r="24" spans="1:22" ht="18.75" x14ac:dyDescent="0.3">
      <c r="A24" s="83"/>
      <c r="B24" s="84" t="s">
        <v>99</v>
      </c>
      <c r="C24" s="84"/>
      <c r="D24" s="84"/>
      <c r="E24" s="84"/>
      <c r="F24" s="119">
        <v>75000</v>
      </c>
      <c r="G24" s="83"/>
      <c r="N24" s="138" t="s">
        <v>50</v>
      </c>
      <c r="O24" s="140"/>
      <c r="P24" s="102">
        <f>SUM(P25:P28)</f>
        <v>40</v>
      </c>
      <c r="Q24" s="103">
        <f t="shared" ref="Q24:U24" si="2">SUM(Q25:Q28)</f>
        <v>40</v>
      </c>
      <c r="R24" s="42">
        <f t="shared" si="2"/>
        <v>0</v>
      </c>
      <c r="S24" s="42">
        <f t="shared" si="2"/>
        <v>11</v>
      </c>
      <c r="T24" s="41">
        <f t="shared" si="2"/>
        <v>40</v>
      </c>
      <c r="U24" s="43">
        <f t="shared" si="2"/>
        <v>29</v>
      </c>
      <c r="V24" s="18">
        <f>SUM(V25:V28)</f>
        <v>130</v>
      </c>
    </row>
    <row r="25" spans="1:22" ht="18.75" x14ac:dyDescent="0.3">
      <c r="A25" s="83"/>
      <c r="B25" s="84"/>
      <c r="C25" s="84"/>
      <c r="D25" s="84"/>
      <c r="E25" s="84"/>
      <c r="F25" s="84"/>
      <c r="G25" s="83"/>
      <c r="N25" s="44"/>
      <c r="O25" s="48" t="s">
        <v>31</v>
      </c>
      <c r="P25" s="104">
        <f>'Workload Removal'!E24</f>
        <v>10</v>
      </c>
      <c r="Q25" s="105">
        <f>'Workload Removal'!F24</f>
        <v>10</v>
      </c>
      <c r="R25" s="36">
        <v>0</v>
      </c>
      <c r="S25" s="36">
        <v>10</v>
      </c>
      <c r="T25" s="46">
        <f t="shared" ref="T25:U28" si="3">IF((P25-R25)&lt;=0,"No Saving",(P25-R25))</f>
        <v>10</v>
      </c>
      <c r="U25" s="47" t="str">
        <f t="shared" si="3"/>
        <v>No Saving</v>
      </c>
      <c r="V25" s="6">
        <v>40</v>
      </c>
    </row>
    <row r="26" spans="1:22" ht="18.75" x14ac:dyDescent="0.3">
      <c r="A26" s="83"/>
      <c r="B26" s="99" t="s">
        <v>100</v>
      </c>
      <c r="C26" s="99"/>
      <c r="D26" s="99"/>
      <c r="E26" s="84"/>
      <c r="F26" s="84"/>
      <c r="G26" s="83"/>
      <c r="N26" s="44"/>
      <c r="O26" s="48" t="s">
        <v>6</v>
      </c>
      <c r="P26" s="104">
        <f>'Workload Removal'!E25</f>
        <v>10</v>
      </c>
      <c r="Q26" s="105">
        <f>'Workload Removal'!F25</f>
        <v>10</v>
      </c>
      <c r="R26" s="36">
        <v>0</v>
      </c>
      <c r="S26" s="36">
        <v>0</v>
      </c>
      <c r="T26" s="46">
        <f t="shared" si="3"/>
        <v>10</v>
      </c>
      <c r="U26" s="47">
        <f t="shared" si="3"/>
        <v>10</v>
      </c>
      <c r="V26" s="6">
        <v>30</v>
      </c>
    </row>
    <row r="27" spans="1:22" ht="18.75" x14ac:dyDescent="0.3">
      <c r="A27" s="83"/>
      <c r="B27" s="99"/>
      <c r="C27" s="99" t="s">
        <v>101</v>
      </c>
      <c r="D27" s="99"/>
      <c r="E27" s="84"/>
      <c r="F27" s="86">
        <f>F22*1.1/2080*L3</f>
        <v>12850.961538461541</v>
      </c>
      <c r="G27" s="83"/>
      <c r="N27" s="44"/>
      <c r="O27" s="48" t="s">
        <v>7</v>
      </c>
      <c r="P27" s="104">
        <f>'Workload Removal'!E26</f>
        <v>10</v>
      </c>
      <c r="Q27" s="105">
        <f>'Workload Removal'!F26</f>
        <v>10</v>
      </c>
      <c r="R27" s="36">
        <v>0</v>
      </c>
      <c r="S27" s="36">
        <v>0</v>
      </c>
      <c r="T27" s="46">
        <f t="shared" si="3"/>
        <v>10</v>
      </c>
      <c r="U27" s="47">
        <f t="shared" si="3"/>
        <v>10</v>
      </c>
      <c r="V27" s="6">
        <v>30</v>
      </c>
    </row>
    <row r="28" spans="1:22" ht="18.75" x14ac:dyDescent="0.3">
      <c r="A28" s="83"/>
      <c r="B28" s="99"/>
      <c r="C28" s="99" t="s">
        <v>97</v>
      </c>
      <c r="D28" s="99"/>
      <c r="E28" s="84"/>
      <c r="F28" s="86">
        <f>F24*1.1/2080*L4</f>
        <v>15972.475961538461</v>
      </c>
      <c r="G28" s="83"/>
      <c r="N28" s="44"/>
      <c r="O28" s="48" t="s">
        <v>8</v>
      </c>
      <c r="P28" s="104">
        <f>'Workload Removal'!E27</f>
        <v>10</v>
      </c>
      <c r="Q28" s="105">
        <f>'Workload Removal'!F27</f>
        <v>10</v>
      </c>
      <c r="R28" s="36">
        <v>0</v>
      </c>
      <c r="S28" s="36">
        <v>1</v>
      </c>
      <c r="T28" s="46">
        <f t="shared" si="3"/>
        <v>10</v>
      </c>
      <c r="U28" s="47">
        <f t="shared" si="3"/>
        <v>9</v>
      </c>
      <c r="V28" s="6">
        <v>30</v>
      </c>
    </row>
    <row r="29" spans="1:22" ht="19.5" thickBot="1" x14ac:dyDescent="0.35">
      <c r="A29" s="83"/>
      <c r="B29" s="97"/>
      <c r="C29" s="97"/>
      <c r="D29" s="97"/>
      <c r="E29" s="97"/>
      <c r="F29" s="98">
        <f>SUM(F27:F28)</f>
        <v>28823.4375</v>
      </c>
      <c r="G29" s="83"/>
      <c r="N29" s="138" t="s">
        <v>26</v>
      </c>
      <c r="O29" s="140"/>
      <c r="P29" s="102">
        <f>SUM(P30:P35)</f>
        <v>23</v>
      </c>
      <c r="Q29" s="103">
        <f t="shared" ref="Q29:U29" si="4">SUM(Q30:Q35)</f>
        <v>11</v>
      </c>
      <c r="R29" s="42">
        <f t="shared" si="4"/>
        <v>8.5</v>
      </c>
      <c r="S29" s="42">
        <f t="shared" si="4"/>
        <v>3.5</v>
      </c>
      <c r="T29" s="50">
        <f>SUM(T30:T35)</f>
        <v>14.5</v>
      </c>
      <c r="U29" s="51">
        <f t="shared" si="4"/>
        <v>7.5</v>
      </c>
      <c r="V29" s="18">
        <f>SUM(V30:V35)</f>
        <v>12</v>
      </c>
    </row>
    <row r="30" spans="1:22" ht="15.75" thickTop="1" x14ac:dyDescent="0.25">
      <c r="A30" s="83"/>
      <c r="B30" s="83"/>
      <c r="C30" s="83"/>
      <c r="D30" s="83"/>
      <c r="E30" s="83"/>
      <c r="F30" s="83"/>
      <c r="G30" s="83"/>
      <c r="N30" s="44"/>
      <c r="O30" s="48" t="s">
        <v>5</v>
      </c>
      <c r="P30" s="104">
        <f>'Workload Removal'!E29</f>
        <v>5</v>
      </c>
      <c r="Q30" s="105">
        <f>'Workload Removal'!F29</f>
        <v>3</v>
      </c>
      <c r="R30" s="36">
        <v>2</v>
      </c>
      <c r="S30" s="36">
        <v>1</v>
      </c>
      <c r="T30" s="46">
        <f t="shared" ref="T30:U35" si="5">IF((P30-R30)&lt;=0,"No Saving",(P30-R30))</f>
        <v>3</v>
      </c>
      <c r="U30" s="47">
        <f t="shared" si="5"/>
        <v>2</v>
      </c>
      <c r="V30" s="5">
        <v>2</v>
      </c>
    </row>
    <row r="31" spans="1:22" x14ac:dyDescent="0.25">
      <c r="N31" s="44"/>
      <c r="O31" s="48" t="s">
        <v>51</v>
      </c>
      <c r="P31" s="104">
        <f>'Workload Removal'!E30</f>
        <v>10</v>
      </c>
      <c r="Q31" s="105">
        <f>'Workload Removal'!F30</f>
        <v>4</v>
      </c>
      <c r="R31" s="36">
        <v>5</v>
      </c>
      <c r="S31" s="36">
        <v>1</v>
      </c>
      <c r="T31" s="46">
        <f t="shared" si="5"/>
        <v>5</v>
      </c>
      <c r="U31" s="47">
        <f t="shared" si="5"/>
        <v>3</v>
      </c>
      <c r="V31" s="6">
        <v>5</v>
      </c>
    </row>
    <row r="32" spans="1:22" x14ac:dyDescent="0.25">
      <c r="N32" s="44"/>
      <c r="O32" s="48" t="s">
        <v>52</v>
      </c>
      <c r="P32" s="104">
        <f>'Workload Removal'!E31</f>
        <v>1</v>
      </c>
      <c r="Q32" s="105">
        <f>'Workload Removal'!F31</f>
        <v>1</v>
      </c>
      <c r="R32" s="36">
        <v>1</v>
      </c>
      <c r="S32" s="36">
        <v>1</v>
      </c>
      <c r="T32" s="46" t="str">
        <f t="shared" si="5"/>
        <v>No Saving</v>
      </c>
      <c r="U32" s="47" t="str">
        <f t="shared" si="5"/>
        <v>No Saving</v>
      </c>
      <c r="V32" s="4">
        <v>1</v>
      </c>
    </row>
    <row r="33" spans="14:22" x14ac:dyDescent="0.25">
      <c r="N33" s="44"/>
      <c r="O33" s="48" t="s">
        <v>12</v>
      </c>
      <c r="P33" s="106">
        <f>'Workload Removal'!E32</f>
        <v>2</v>
      </c>
      <c r="Q33" s="107">
        <f>'Workload Removal'!F32</f>
        <v>1</v>
      </c>
      <c r="R33" s="36">
        <v>0.5</v>
      </c>
      <c r="S33" s="36">
        <v>0.5</v>
      </c>
      <c r="T33" s="46">
        <f t="shared" si="5"/>
        <v>1.5</v>
      </c>
      <c r="U33" s="47">
        <f t="shared" si="5"/>
        <v>0.5</v>
      </c>
      <c r="V33" s="5">
        <v>2</v>
      </c>
    </row>
    <row r="34" spans="14:22" x14ac:dyDescent="0.25">
      <c r="N34" s="44"/>
      <c r="O34" s="48" t="s">
        <v>39</v>
      </c>
      <c r="P34" s="106">
        <f>'Workload Removal'!E33</f>
        <v>5</v>
      </c>
      <c r="Q34" s="107">
        <f>'Workload Removal'!F33</f>
        <v>2</v>
      </c>
      <c r="R34" s="36">
        <v>0</v>
      </c>
      <c r="S34" s="36">
        <v>0</v>
      </c>
      <c r="T34" s="46">
        <f t="shared" si="5"/>
        <v>5</v>
      </c>
      <c r="U34" s="47">
        <f t="shared" si="5"/>
        <v>2</v>
      </c>
      <c r="V34" s="5">
        <v>1</v>
      </c>
    </row>
    <row r="35" spans="14:22" x14ac:dyDescent="0.25">
      <c r="N35" s="44"/>
      <c r="O35" s="48" t="s">
        <v>13</v>
      </c>
      <c r="P35" s="106">
        <f>'Workload Removal'!E34</f>
        <v>0</v>
      </c>
      <c r="Q35" s="107">
        <f>'Workload Removal'!F34</f>
        <v>0</v>
      </c>
      <c r="R35" s="36">
        <v>0</v>
      </c>
      <c r="S35" s="36">
        <v>0</v>
      </c>
      <c r="T35" s="46" t="str">
        <f t="shared" si="5"/>
        <v>No Saving</v>
      </c>
      <c r="U35" s="47" t="str">
        <f t="shared" si="5"/>
        <v>No Saving</v>
      </c>
      <c r="V35" s="5">
        <v>1</v>
      </c>
    </row>
    <row r="36" spans="14:22" x14ac:dyDescent="0.25">
      <c r="N36" s="138" t="s">
        <v>24</v>
      </c>
      <c r="O36" s="140"/>
      <c r="P36" s="102">
        <f>SUM(P37:P40)</f>
        <v>2</v>
      </c>
      <c r="Q36" s="103">
        <f t="shared" ref="Q36:U36" si="6">SUM(Q37:Q40)</f>
        <v>5</v>
      </c>
      <c r="R36" s="42">
        <f t="shared" si="6"/>
        <v>1.5</v>
      </c>
      <c r="S36" s="42">
        <f t="shared" si="6"/>
        <v>1</v>
      </c>
      <c r="T36" s="50">
        <f t="shared" si="6"/>
        <v>0.5</v>
      </c>
      <c r="U36" s="51">
        <f t="shared" si="6"/>
        <v>4</v>
      </c>
      <c r="V36" s="18">
        <f>SUM(V37:V40)</f>
        <v>220</v>
      </c>
    </row>
    <row r="37" spans="14:22" x14ac:dyDescent="0.25">
      <c r="N37" s="44"/>
      <c r="O37" s="48" t="s">
        <v>9</v>
      </c>
      <c r="P37" s="104">
        <f>'Workload Removal'!E36</f>
        <v>1</v>
      </c>
      <c r="Q37" s="105">
        <f>'Workload Removal'!F36</f>
        <v>0</v>
      </c>
      <c r="R37" s="36">
        <v>0.5</v>
      </c>
      <c r="S37" s="36">
        <v>0</v>
      </c>
      <c r="T37" s="46">
        <f t="shared" ref="T37:U40" si="7">IF((P37-R37)&lt;=0,"No Saving",(P37-R37))</f>
        <v>0.5</v>
      </c>
      <c r="U37" s="47" t="str">
        <f t="shared" si="7"/>
        <v>No Saving</v>
      </c>
      <c r="V37" s="5">
        <v>40</v>
      </c>
    </row>
    <row r="38" spans="14:22" x14ac:dyDescent="0.25">
      <c r="N38" s="44"/>
      <c r="O38" s="48" t="s">
        <v>10</v>
      </c>
      <c r="P38" s="104">
        <f>'Workload Removal'!E37</f>
        <v>0</v>
      </c>
      <c r="Q38" s="105">
        <f>'Workload Removal'!F37</f>
        <v>0</v>
      </c>
      <c r="R38" s="36">
        <v>0</v>
      </c>
      <c r="S38" s="36">
        <v>0</v>
      </c>
      <c r="T38" s="46" t="str">
        <f t="shared" si="7"/>
        <v>No Saving</v>
      </c>
      <c r="U38" s="47" t="str">
        <f t="shared" si="7"/>
        <v>No Saving</v>
      </c>
      <c r="V38" s="5">
        <v>20</v>
      </c>
    </row>
    <row r="39" spans="14:22" x14ac:dyDescent="0.25">
      <c r="N39" s="44"/>
      <c r="O39" s="48" t="s">
        <v>53</v>
      </c>
      <c r="P39" s="104">
        <f>'Workload Removal'!E38</f>
        <v>0</v>
      </c>
      <c r="Q39" s="105">
        <f>'Workload Removal'!F38</f>
        <v>0</v>
      </c>
      <c r="R39" s="36">
        <v>0</v>
      </c>
      <c r="S39" s="36">
        <v>0</v>
      </c>
      <c r="T39" s="46" t="str">
        <f t="shared" si="7"/>
        <v>No Saving</v>
      </c>
      <c r="U39" s="47" t="str">
        <f t="shared" si="7"/>
        <v>No Saving</v>
      </c>
      <c r="V39" s="5">
        <v>160</v>
      </c>
    </row>
    <row r="40" spans="14:22" x14ac:dyDescent="0.25">
      <c r="N40" s="44"/>
      <c r="O40" s="48" t="s">
        <v>82</v>
      </c>
      <c r="P40" s="104">
        <f>'Workload Removal'!E39</f>
        <v>1</v>
      </c>
      <c r="Q40" s="105">
        <f>'Workload Removal'!F39</f>
        <v>5</v>
      </c>
      <c r="R40" s="36">
        <v>1</v>
      </c>
      <c r="S40" s="36">
        <v>1</v>
      </c>
      <c r="T40" s="46" t="str">
        <f t="shared" si="7"/>
        <v>No Saving</v>
      </c>
      <c r="U40" s="47">
        <f t="shared" si="7"/>
        <v>4</v>
      </c>
      <c r="V40" s="5">
        <v>0</v>
      </c>
    </row>
    <row r="41" spans="14:22" x14ac:dyDescent="0.25">
      <c r="N41" s="138" t="s">
        <v>23</v>
      </c>
      <c r="O41" s="140"/>
      <c r="P41" s="102">
        <f>SUM(P42:P45)</f>
        <v>15</v>
      </c>
      <c r="Q41" s="103">
        <f t="shared" ref="Q41:U41" si="8">SUM(Q42:Q45)</f>
        <v>11</v>
      </c>
      <c r="R41" s="42">
        <f t="shared" si="8"/>
        <v>3</v>
      </c>
      <c r="S41" s="42">
        <f t="shared" si="8"/>
        <v>1</v>
      </c>
      <c r="T41" s="41">
        <f t="shared" si="8"/>
        <v>12</v>
      </c>
      <c r="U41" s="43">
        <f t="shared" si="8"/>
        <v>10</v>
      </c>
      <c r="V41" s="18">
        <f>SUM(V42:V45)</f>
        <v>24</v>
      </c>
    </row>
    <row r="42" spans="14:22" x14ac:dyDescent="0.25">
      <c r="N42" s="33"/>
      <c r="O42" s="48" t="s">
        <v>20</v>
      </c>
      <c r="P42" s="104">
        <f>'Workload Removal'!E41</f>
        <v>5</v>
      </c>
      <c r="Q42" s="105">
        <f>'Workload Removal'!F41</f>
        <v>0</v>
      </c>
      <c r="R42" s="36">
        <v>2</v>
      </c>
      <c r="S42" s="36">
        <v>0</v>
      </c>
      <c r="T42" s="46">
        <f t="shared" ref="T42:U45" si="9">IF((P42-R42)&lt;=0,"No Saving",(P42-R42))</f>
        <v>3</v>
      </c>
      <c r="U42" s="47" t="str">
        <f t="shared" si="9"/>
        <v>No Saving</v>
      </c>
      <c r="V42" s="5">
        <v>24</v>
      </c>
    </row>
    <row r="43" spans="14:22" x14ac:dyDescent="0.25">
      <c r="N43" s="33"/>
      <c r="O43" s="48" t="s">
        <v>21</v>
      </c>
      <c r="P43" s="104">
        <f>'Workload Removal'!E42</f>
        <v>8</v>
      </c>
      <c r="Q43" s="105">
        <f>'Workload Removal'!F42</f>
        <v>8</v>
      </c>
      <c r="R43" s="36">
        <v>0.5</v>
      </c>
      <c r="S43" s="36">
        <v>0.5</v>
      </c>
      <c r="T43" s="46">
        <f t="shared" si="9"/>
        <v>7.5</v>
      </c>
      <c r="U43" s="47">
        <f t="shared" si="9"/>
        <v>7.5</v>
      </c>
      <c r="V43" s="4"/>
    </row>
    <row r="44" spans="14:22" x14ac:dyDescent="0.25">
      <c r="N44" s="33"/>
      <c r="O44" s="48" t="s">
        <v>22</v>
      </c>
      <c r="P44" s="104">
        <f>'Workload Removal'!E43</f>
        <v>1</v>
      </c>
      <c r="Q44" s="105">
        <f>'Workload Removal'!F43</f>
        <v>0</v>
      </c>
      <c r="R44" s="36">
        <v>0</v>
      </c>
      <c r="S44" s="36">
        <v>0</v>
      </c>
      <c r="T44" s="46">
        <f t="shared" si="9"/>
        <v>1</v>
      </c>
      <c r="U44" s="47" t="str">
        <f t="shared" si="9"/>
        <v>No Saving</v>
      </c>
      <c r="V44" s="4"/>
    </row>
    <row r="45" spans="14:22" x14ac:dyDescent="0.25">
      <c r="N45" s="33"/>
      <c r="O45" s="48" t="s">
        <v>44</v>
      </c>
      <c r="P45" s="104">
        <f>'Workload Removal'!E44</f>
        <v>1</v>
      </c>
      <c r="Q45" s="105">
        <f>'Workload Removal'!F44</f>
        <v>3</v>
      </c>
      <c r="R45" s="36">
        <v>0.5</v>
      </c>
      <c r="S45" s="36">
        <v>0.5</v>
      </c>
      <c r="T45" s="46">
        <f t="shared" si="9"/>
        <v>0.5</v>
      </c>
      <c r="U45" s="47">
        <f t="shared" si="9"/>
        <v>2.5</v>
      </c>
      <c r="V45" s="4"/>
    </row>
    <row r="46" spans="14:22" x14ac:dyDescent="0.25">
      <c r="N46" s="138" t="s">
        <v>27</v>
      </c>
      <c r="O46" s="140"/>
      <c r="P46" s="102">
        <f>SUM(P47:P51)</f>
        <v>15</v>
      </c>
      <c r="Q46" s="103">
        <f t="shared" ref="Q46:U46" si="10">SUM(Q47:Q51)</f>
        <v>13</v>
      </c>
      <c r="R46" s="42">
        <f t="shared" si="10"/>
        <v>3</v>
      </c>
      <c r="S46" s="42">
        <f t="shared" si="10"/>
        <v>2</v>
      </c>
      <c r="T46" s="41">
        <f t="shared" si="10"/>
        <v>13</v>
      </c>
      <c r="U46" s="43">
        <f t="shared" si="10"/>
        <v>12</v>
      </c>
      <c r="V46" s="18">
        <f>SUM(V47:V51)</f>
        <v>29</v>
      </c>
    </row>
    <row r="47" spans="14:22" x14ac:dyDescent="0.25">
      <c r="N47" s="52"/>
      <c r="O47" s="48" t="s">
        <v>11</v>
      </c>
      <c r="P47" s="108">
        <f>'Workload Removal'!E46</f>
        <v>1</v>
      </c>
      <c r="Q47" s="109">
        <f>'Workload Removal'!F46</f>
        <v>0</v>
      </c>
      <c r="R47" s="36">
        <v>1</v>
      </c>
      <c r="S47" s="36">
        <v>0</v>
      </c>
      <c r="T47" s="46" t="str">
        <f t="shared" ref="T47:U51" si="11">IF((P47-R47)&lt;=0,"No Saving",(P47-R47))</f>
        <v>No Saving</v>
      </c>
      <c r="U47" s="47" t="str">
        <f t="shared" si="11"/>
        <v>No Saving</v>
      </c>
      <c r="V47" s="5">
        <v>5</v>
      </c>
    </row>
    <row r="48" spans="14:22" x14ac:dyDescent="0.25">
      <c r="N48" s="52"/>
      <c r="O48" s="48" t="s">
        <v>28</v>
      </c>
      <c r="P48" s="104">
        <f>'Workload Removal'!E47</f>
        <v>10</v>
      </c>
      <c r="Q48" s="105">
        <f>'Workload Removal'!F47</f>
        <v>5</v>
      </c>
      <c r="R48" s="36">
        <v>0</v>
      </c>
      <c r="S48" s="36">
        <v>0</v>
      </c>
      <c r="T48" s="46">
        <f t="shared" si="11"/>
        <v>10</v>
      </c>
      <c r="U48" s="47">
        <f t="shared" si="11"/>
        <v>5</v>
      </c>
      <c r="V48" s="4">
        <v>8</v>
      </c>
    </row>
    <row r="49" spans="14:22" x14ac:dyDescent="0.25">
      <c r="N49" s="52"/>
      <c r="O49" s="48" t="s">
        <v>29</v>
      </c>
      <c r="P49" s="108">
        <f>'Workload Removal'!E48</f>
        <v>3</v>
      </c>
      <c r="Q49" s="109">
        <f>'Workload Removal'!F48</f>
        <v>0</v>
      </c>
      <c r="R49" s="36">
        <v>0</v>
      </c>
      <c r="S49" s="36">
        <v>0</v>
      </c>
      <c r="T49" s="46">
        <f t="shared" si="11"/>
        <v>3</v>
      </c>
      <c r="U49" s="47" t="str">
        <f t="shared" si="11"/>
        <v>No Saving</v>
      </c>
      <c r="V49" s="5"/>
    </row>
    <row r="50" spans="14:22" x14ac:dyDescent="0.25">
      <c r="N50" s="52"/>
      <c r="O50" s="48" t="s">
        <v>30</v>
      </c>
      <c r="P50" s="104">
        <f>'Workload Removal'!E49</f>
        <v>1</v>
      </c>
      <c r="Q50" s="105">
        <f>'Workload Removal'!F49</f>
        <v>8</v>
      </c>
      <c r="R50" s="36">
        <v>1</v>
      </c>
      <c r="S50" s="36">
        <v>1</v>
      </c>
      <c r="T50" s="46" t="str">
        <f t="shared" si="11"/>
        <v>No Saving</v>
      </c>
      <c r="U50" s="47">
        <f t="shared" si="11"/>
        <v>7</v>
      </c>
      <c r="V50" s="6">
        <v>15</v>
      </c>
    </row>
    <row r="51" spans="14:22" x14ac:dyDescent="0.25">
      <c r="N51" s="33"/>
      <c r="O51" s="48" t="s">
        <v>36</v>
      </c>
      <c r="P51" s="104">
        <f>'Workload Removal'!E50</f>
        <v>0</v>
      </c>
      <c r="Q51" s="105">
        <f>'Workload Removal'!F50</f>
        <v>0</v>
      </c>
      <c r="R51" s="36">
        <v>1</v>
      </c>
      <c r="S51" s="36">
        <v>1</v>
      </c>
      <c r="T51" s="46" t="str">
        <f t="shared" si="11"/>
        <v>No Saving</v>
      </c>
      <c r="U51" s="47" t="str">
        <f t="shared" si="11"/>
        <v>No Saving</v>
      </c>
      <c r="V51" s="4">
        <v>1</v>
      </c>
    </row>
    <row r="52" spans="14:22" x14ac:dyDescent="0.25">
      <c r="N52" s="138" t="s">
        <v>70</v>
      </c>
      <c r="O52" s="140"/>
      <c r="P52" s="102">
        <f>P53</f>
        <v>0</v>
      </c>
      <c r="Q52" s="103">
        <f t="shared" ref="Q52:U52" si="12">Q53</f>
        <v>0</v>
      </c>
      <c r="R52" s="42">
        <f t="shared" si="12"/>
        <v>0</v>
      </c>
      <c r="S52" s="42">
        <f t="shared" si="12"/>
        <v>0</v>
      </c>
      <c r="T52" s="41">
        <f t="shared" si="12"/>
        <v>0</v>
      </c>
      <c r="U52" s="43">
        <f t="shared" si="12"/>
        <v>0</v>
      </c>
      <c r="V52" s="18">
        <f>V53</f>
        <v>0</v>
      </c>
    </row>
    <row r="53" spans="14:22" x14ac:dyDescent="0.25">
      <c r="N53" s="33"/>
      <c r="O53" s="48" t="s">
        <v>71</v>
      </c>
      <c r="P53" s="104"/>
      <c r="Q53" s="105"/>
      <c r="R53" s="36"/>
      <c r="S53" s="36"/>
      <c r="T53" s="46"/>
      <c r="U53" s="47"/>
      <c r="V53" s="4"/>
    </row>
    <row r="54" spans="14:22" x14ac:dyDescent="0.25">
      <c r="N54" s="53"/>
      <c r="O54" s="54" t="s">
        <v>81</v>
      </c>
      <c r="P54" s="41">
        <f t="shared" ref="P54:S54" si="13">SUM(P18:P51)</f>
        <v>228</v>
      </c>
      <c r="Q54" s="55">
        <f t="shared" si="13"/>
        <v>168</v>
      </c>
      <c r="R54" s="55">
        <f t="shared" si="13"/>
        <v>44</v>
      </c>
      <c r="S54" s="55">
        <f t="shared" si="13"/>
        <v>43</v>
      </c>
      <c r="T54" s="57">
        <f>IF((P54-R54)&lt;=0,"No Saving",(P54-R54))</f>
        <v>184</v>
      </c>
      <c r="U54" s="56">
        <f>IF((Q54-S54)&lt;=0,"No Saving",(Q54-S54))</f>
        <v>125</v>
      </c>
      <c r="V54" s="9">
        <f>SUM(V18:V51)</f>
        <v>916</v>
      </c>
    </row>
    <row r="55" spans="14:22" x14ac:dyDescent="0.25">
      <c r="N55" s="33"/>
      <c r="O55" s="58"/>
      <c r="P55" s="59"/>
      <c r="Q55" s="60"/>
      <c r="R55" s="60"/>
      <c r="S55" s="60"/>
      <c r="T55" s="60"/>
      <c r="U55" s="61"/>
      <c r="V55" s="10"/>
    </row>
    <row r="56" spans="14:22" x14ac:dyDescent="0.25">
      <c r="N56" s="141" t="s">
        <v>54</v>
      </c>
      <c r="O56" s="143"/>
      <c r="P56" s="110">
        <f>SUM(P57:P63)</f>
        <v>40</v>
      </c>
      <c r="Q56" s="111">
        <f>SUM(Q57:Q63)</f>
        <v>29.7</v>
      </c>
      <c r="R56" s="63">
        <f>SUM(R57:R62)</f>
        <v>8</v>
      </c>
      <c r="S56" s="63">
        <f>SUM(S57:S62)</f>
        <v>5.5</v>
      </c>
      <c r="T56" s="62">
        <f t="shared" ref="T56:U63" si="14">IF((P56-R56)&lt;=0,"No Saving",(P56-R56))</f>
        <v>32</v>
      </c>
      <c r="U56" s="64">
        <f t="shared" si="14"/>
        <v>24.2</v>
      </c>
      <c r="V56" s="17">
        <f>SUM(V57:V62)</f>
        <v>34</v>
      </c>
    </row>
    <row r="57" spans="14:22" x14ac:dyDescent="0.25">
      <c r="N57" s="33"/>
      <c r="O57" s="48" t="s">
        <v>47</v>
      </c>
      <c r="P57" s="104">
        <f>'Workload Removal'!E56</f>
        <v>16</v>
      </c>
      <c r="Q57" s="105">
        <f>'Workload Removal'!F56</f>
        <v>4</v>
      </c>
      <c r="R57" s="36">
        <v>2</v>
      </c>
      <c r="S57" s="36">
        <v>2</v>
      </c>
      <c r="T57" s="65">
        <f t="shared" si="14"/>
        <v>14</v>
      </c>
      <c r="U57" s="66">
        <f t="shared" si="14"/>
        <v>2</v>
      </c>
      <c r="V57" s="5">
        <v>16</v>
      </c>
    </row>
    <row r="58" spans="14:22" x14ac:dyDescent="0.25">
      <c r="N58" s="33"/>
      <c r="O58" s="48" t="s">
        <v>46</v>
      </c>
      <c r="P58" s="104">
        <f>'Workload Removal'!E57</f>
        <v>11.5</v>
      </c>
      <c r="Q58" s="112">
        <f>'Workload Removal'!F57</f>
        <v>7.6999999999999993</v>
      </c>
      <c r="R58" s="36">
        <v>5</v>
      </c>
      <c r="S58" s="36">
        <v>2</v>
      </c>
      <c r="T58" s="46">
        <f t="shared" si="14"/>
        <v>6.5</v>
      </c>
      <c r="U58" s="47">
        <f t="shared" si="14"/>
        <v>5.6999999999999993</v>
      </c>
      <c r="V58" s="5"/>
    </row>
    <row r="59" spans="14:22" x14ac:dyDescent="0.25">
      <c r="N59" s="33"/>
      <c r="O59" s="48" t="s">
        <v>83</v>
      </c>
      <c r="P59" s="104">
        <f>'Workload Removal'!E58</f>
        <v>0.5</v>
      </c>
      <c r="Q59" s="105">
        <f>'Workload Removal'!F58</f>
        <v>1</v>
      </c>
      <c r="R59" s="36">
        <v>0</v>
      </c>
      <c r="S59" s="36">
        <v>0.5</v>
      </c>
      <c r="T59" s="46">
        <f t="shared" si="14"/>
        <v>0.5</v>
      </c>
      <c r="U59" s="47">
        <f t="shared" si="14"/>
        <v>0.5</v>
      </c>
      <c r="V59" s="5">
        <v>5</v>
      </c>
    </row>
    <row r="60" spans="14:22" x14ac:dyDescent="0.25">
      <c r="N60" s="33"/>
      <c r="O60" s="48" t="s">
        <v>28</v>
      </c>
      <c r="P60" s="104">
        <f>'Workload Removal'!E59</f>
        <v>8</v>
      </c>
      <c r="Q60" s="105">
        <f>'Workload Removal'!F59</f>
        <v>4</v>
      </c>
      <c r="R60" s="36">
        <v>0</v>
      </c>
      <c r="S60" s="36">
        <v>0</v>
      </c>
      <c r="T60" s="46">
        <f t="shared" si="14"/>
        <v>8</v>
      </c>
      <c r="U60" s="47">
        <f t="shared" si="14"/>
        <v>4</v>
      </c>
      <c r="V60" s="4">
        <v>8</v>
      </c>
    </row>
    <row r="61" spans="14:22" x14ac:dyDescent="0.25">
      <c r="N61" s="33"/>
      <c r="O61" s="48" t="s">
        <v>84</v>
      </c>
      <c r="P61" s="104">
        <f>'Workload Removal'!E60</f>
        <v>2</v>
      </c>
      <c r="Q61" s="105">
        <f>'Workload Removal'!F60</f>
        <v>0</v>
      </c>
      <c r="R61" s="36">
        <v>0</v>
      </c>
      <c r="S61" s="36">
        <v>0</v>
      </c>
      <c r="T61" s="46">
        <f t="shared" si="14"/>
        <v>2</v>
      </c>
      <c r="U61" s="47" t="str">
        <f t="shared" si="14"/>
        <v>No Saving</v>
      </c>
      <c r="V61" s="4">
        <v>5</v>
      </c>
    </row>
    <row r="62" spans="14:22" x14ac:dyDescent="0.25">
      <c r="N62" s="33"/>
      <c r="O62" s="48" t="s">
        <v>85</v>
      </c>
      <c r="P62" s="104">
        <f>'Workload Removal'!E61</f>
        <v>1</v>
      </c>
      <c r="Q62" s="105">
        <f>'Workload Removal'!F61</f>
        <v>5</v>
      </c>
      <c r="R62" s="36">
        <v>1</v>
      </c>
      <c r="S62" s="36">
        <v>1</v>
      </c>
      <c r="T62" s="46" t="str">
        <f t="shared" si="14"/>
        <v>No Saving</v>
      </c>
      <c r="U62" s="47">
        <f t="shared" si="14"/>
        <v>4</v>
      </c>
      <c r="V62" s="4"/>
    </row>
    <row r="63" spans="14:22" x14ac:dyDescent="0.25">
      <c r="N63" s="53"/>
      <c r="O63" s="67" t="s">
        <v>30</v>
      </c>
      <c r="P63" s="113">
        <f>'Workload Removal'!E62</f>
        <v>1</v>
      </c>
      <c r="Q63" s="114">
        <f>'Workload Removal'!F62</f>
        <v>8</v>
      </c>
      <c r="R63" s="39">
        <v>1</v>
      </c>
      <c r="S63" s="39">
        <v>1</v>
      </c>
      <c r="T63" s="68" t="str">
        <f t="shared" si="14"/>
        <v>No Saving</v>
      </c>
      <c r="U63" s="69">
        <f t="shared" si="14"/>
        <v>7</v>
      </c>
      <c r="V63" s="7">
        <v>15</v>
      </c>
    </row>
    <row r="64" spans="14:22" x14ac:dyDescent="0.25">
      <c r="N64" s="33"/>
      <c r="O64" s="58"/>
      <c r="P64" s="115"/>
      <c r="Q64" s="116"/>
      <c r="R64" s="60"/>
      <c r="S64" s="60"/>
      <c r="T64" s="70"/>
      <c r="U64" s="71"/>
      <c r="V64" s="11"/>
    </row>
    <row r="65" spans="14:22" x14ac:dyDescent="0.25">
      <c r="N65" s="141" t="s">
        <v>32</v>
      </c>
      <c r="O65" s="143"/>
      <c r="P65" s="110">
        <f>SUM(P66:P77)</f>
        <v>23</v>
      </c>
      <c r="Q65" s="111">
        <f>SUM(Q66:Q77)</f>
        <v>28.125</v>
      </c>
      <c r="R65" s="63">
        <f>SUM(R66:R77)</f>
        <v>0.5</v>
      </c>
      <c r="S65" s="63">
        <f>SUM(S66:S77)</f>
        <v>7</v>
      </c>
      <c r="T65" s="72">
        <f t="shared" ref="T65:T77" si="15">IF((P65-R65)&lt;=0,"No Saving",(P65-R65))</f>
        <v>22.5</v>
      </c>
      <c r="U65" s="64">
        <f t="shared" ref="U65:U77" si="16">IF((Q65-S65)&lt;=0,"No Saving",(Q65-S65))</f>
        <v>21.125</v>
      </c>
      <c r="V65" s="17">
        <f>SUM(V66:V77)</f>
        <v>92.5</v>
      </c>
    </row>
    <row r="66" spans="14:22" x14ac:dyDescent="0.25">
      <c r="N66" s="73"/>
      <c r="O66" s="74" t="s">
        <v>14</v>
      </c>
      <c r="P66" s="117">
        <f>'Workload Removal'!E65</f>
        <v>0</v>
      </c>
      <c r="Q66" s="118">
        <f>'Workload Removal'!F65</f>
        <v>2</v>
      </c>
      <c r="R66" s="75">
        <v>0</v>
      </c>
      <c r="S66" s="76">
        <v>0</v>
      </c>
      <c r="T66" s="65" t="str">
        <f t="shared" si="15"/>
        <v>No Saving</v>
      </c>
      <c r="U66" s="66">
        <f t="shared" si="16"/>
        <v>2</v>
      </c>
      <c r="V66" s="13">
        <v>4</v>
      </c>
    </row>
    <row r="67" spans="14:22" x14ac:dyDescent="0.25">
      <c r="N67" s="77"/>
      <c r="O67" s="74" t="s">
        <v>15</v>
      </c>
      <c r="P67" s="104">
        <f>'Workload Removal'!E66</f>
        <v>0</v>
      </c>
      <c r="Q67" s="105">
        <f>'Workload Removal'!F66</f>
        <v>1</v>
      </c>
      <c r="R67" s="36">
        <v>0</v>
      </c>
      <c r="S67" s="37">
        <v>0</v>
      </c>
      <c r="T67" s="46" t="str">
        <f t="shared" si="15"/>
        <v>No Saving</v>
      </c>
      <c r="U67" s="47">
        <f t="shared" si="16"/>
        <v>1</v>
      </c>
      <c r="V67" s="6">
        <v>3</v>
      </c>
    </row>
    <row r="68" spans="14:22" x14ac:dyDescent="0.25">
      <c r="N68" s="77"/>
      <c r="O68" s="74" t="s">
        <v>16</v>
      </c>
      <c r="P68" s="104">
        <f>'Workload Removal'!E67</f>
        <v>0</v>
      </c>
      <c r="Q68" s="105">
        <f>'Workload Removal'!F67</f>
        <v>1</v>
      </c>
      <c r="R68" s="36">
        <v>0</v>
      </c>
      <c r="S68" s="37">
        <v>1</v>
      </c>
      <c r="T68" s="46" t="str">
        <f t="shared" si="15"/>
        <v>No Saving</v>
      </c>
      <c r="U68" s="47" t="str">
        <f t="shared" si="16"/>
        <v>No Saving</v>
      </c>
      <c r="V68" s="6">
        <v>1</v>
      </c>
    </row>
    <row r="69" spans="14:22" x14ac:dyDescent="0.25">
      <c r="N69" s="77"/>
      <c r="O69" s="74" t="s">
        <v>56</v>
      </c>
      <c r="P69" s="104">
        <f>'Workload Removal'!E68</f>
        <v>0</v>
      </c>
      <c r="Q69" s="105">
        <f>'Workload Removal'!F68</f>
        <v>0</v>
      </c>
      <c r="R69" s="36">
        <v>0</v>
      </c>
      <c r="S69" s="37">
        <v>0</v>
      </c>
      <c r="T69" s="46" t="str">
        <f t="shared" si="15"/>
        <v>No Saving</v>
      </c>
      <c r="U69" s="47" t="str">
        <f t="shared" si="16"/>
        <v>No Saving</v>
      </c>
      <c r="V69" s="6">
        <v>1</v>
      </c>
    </row>
    <row r="70" spans="14:22" x14ac:dyDescent="0.25">
      <c r="N70" s="77"/>
      <c r="O70" s="74" t="s">
        <v>57</v>
      </c>
      <c r="P70" s="104">
        <f>'Workload Removal'!E69</f>
        <v>0</v>
      </c>
      <c r="Q70" s="105">
        <f>'Workload Removal'!F69</f>
        <v>1</v>
      </c>
      <c r="R70" s="36">
        <v>0</v>
      </c>
      <c r="S70" s="37">
        <v>0</v>
      </c>
      <c r="T70" s="46" t="str">
        <f t="shared" si="15"/>
        <v>No Saving</v>
      </c>
      <c r="U70" s="47">
        <f t="shared" si="16"/>
        <v>1</v>
      </c>
      <c r="V70" s="6">
        <v>4</v>
      </c>
    </row>
    <row r="71" spans="14:22" x14ac:dyDescent="0.25">
      <c r="N71" s="77"/>
      <c r="O71" s="74" t="s">
        <v>19</v>
      </c>
      <c r="P71" s="104">
        <f>'Workload Removal'!E70</f>
        <v>2</v>
      </c>
      <c r="Q71" s="105">
        <f>'Workload Removal'!F70</f>
        <v>3</v>
      </c>
      <c r="R71" s="36">
        <v>0</v>
      </c>
      <c r="S71" s="37">
        <v>1</v>
      </c>
      <c r="T71" s="46">
        <f t="shared" si="15"/>
        <v>2</v>
      </c>
      <c r="U71" s="47">
        <f t="shared" si="16"/>
        <v>2</v>
      </c>
      <c r="V71" s="5">
        <v>10</v>
      </c>
    </row>
    <row r="72" spans="14:22" x14ac:dyDescent="0.25">
      <c r="N72" s="77"/>
      <c r="O72" s="74" t="s">
        <v>17</v>
      </c>
      <c r="P72" s="104">
        <f>'Workload Removal'!E71</f>
        <v>0</v>
      </c>
      <c r="Q72" s="112">
        <f>'Workload Removal'!F71</f>
        <v>3.125</v>
      </c>
      <c r="R72" s="36">
        <v>0</v>
      </c>
      <c r="S72" s="37">
        <v>0.5</v>
      </c>
      <c r="T72" s="46" t="str">
        <f t="shared" si="15"/>
        <v>No Saving</v>
      </c>
      <c r="U72" s="47">
        <f t="shared" si="16"/>
        <v>2.625</v>
      </c>
      <c r="V72" s="5">
        <v>40</v>
      </c>
    </row>
    <row r="73" spans="14:22" x14ac:dyDescent="0.25">
      <c r="N73" s="77"/>
      <c r="O73" s="74" t="s">
        <v>18</v>
      </c>
      <c r="P73" s="104">
        <f>'Workload Removal'!E72</f>
        <v>0</v>
      </c>
      <c r="Q73" s="105">
        <f>'Workload Removal'!F72</f>
        <v>10</v>
      </c>
      <c r="R73" s="36">
        <v>0</v>
      </c>
      <c r="S73" s="37">
        <v>2</v>
      </c>
      <c r="T73" s="46" t="str">
        <f t="shared" si="15"/>
        <v>No Saving</v>
      </c>
      <c r="U73" s="47">
        <f t="shared" si="16"/>
        <v>8</v>
      </c>
      <c r="V73" s="5">
        <v>16</v>
      </c>
    </row>
    <row r="74" spans="14:22" x14ac:dyDescent="0.25">
      <c r="N74" s="77"/>
      <c r="O74" s="74" t="s">
        <v>59</v>
      </c>
      <c r="P74" s="104">
        <f>'Workload Removal'!E73</f>
        <v>1</v>
      </c>
      <c r="Q74" s="105">
        <f>'Workload Removal'!F73</f>
        <v>1</v>
      </c>
      <c r="R74" s="36">
        <v>0.5</v>
      </c>
      <c r="S74" s="37">
        <v>0.5</v>
      </c>
      <c r="T74" s="46">
        <f t="shared" si="15"/>
        <v>0.5</v>
      </c>
      <c r="U74" s="47">
        <f t="shared" si="16"/>
        <v>0.5</v>
      </c>
      <c r="V74" s="5">
        <v>8</v>
      </c>
    </row>
    <row r="75" spans="14:22" x14ac:dyDescent="0.25">
      <c r="N75" s="77"/>
      <c r="O75" s="74" t="s">
        <v>62</v>
      </c>
      <c r="P75" s="104">
        <f>'Workload Removal'!E74</f>
        <v>8</v>
      </c>
      <c r="Q75" s="105">
        <f>'Workload Removal'!F74</f>
        <v>5</v>
      </c>
      <c r="R75" s="36">
        <v>0</v>
      </c>
      <c r="S75" s="37">
        <v>2</v>
      </c>
      <c r="T75" s="46">
        <f t="shared" si="15"/>
        <v>8</v>
      </c>
      <c r="U75" s="47">
        <f t="shared" si="16"/>
        <v>3</v>
      </c>
      <c r="V75" s="5"/>
    </row>
    <row r="76" spans="14:22" x14ac:dyDescent="0.25">
      <c r="N76" s="33"/>
      <c r="O76" s="74" t="s">
        <v>60</v>
      </c>
      <c r="P76" s="104">
        <f>'Workload Removal'!E75</f>
        <v>8</v>
      </c>
      <c r="Q76" s="105">
        <f>'Workload Removal'!F75</f>
        <v>0</v>
      </c>
      <c r="R76" s="36">
        <v>0</v>
      </c>
      <c r="S76" s="37">
        <v>0</v>
      </c>
      <c r="T76" s="46">
        <f t="shared" si="15"/>
        <v>8</v>
      </c>
      <c r="U76" s="47" t="str">
        <f t="shared" si="16"/>
        <v>No Saving</v>
      </c>
      <c r="V76" s="5">
        <v>5</v>
      </c>
    </row>
    <row r="77" spans="14:22" x14ac:dyDescent="0.25">
      <c r="N77" s="53"/>
      <c r="O77" s="78" t="s">
        <v>61</v>
      </c>
      <c r="P77" s="113">
        <f>'Workload Removal'!E76</f>
        <v>4</v>
      </c>
      <c r="Q77" s="114">
        <f>'Workload Removal'!F76</f>
        <v>1</v>
      </c>
      <c r="R77" s="39">
        <v>0</v>
      </c>
      <c r="S77" s="40">
        <v>0</v>
      </c>
      <c r="T77" s="68">
        <f t="shared" si="15"/>
        <v>4</v>
      </c>
      <c r="U77" s="69">
        <f t="shared" si="16"/>
        <v>1</v>
      </c>
      <c r="V77" s="7">
        <v>0.5</v>
      </c>
    </row>
    <row r="78" spans="14:22" ht="15.75" x14ac:dyDescent="0.25">
      <c r="N78" s="79" t="s">
        <v>73</v>
      </c>
      <c r="O78" s="21"/>
      <c r="P78" s="21"/>
      <c r="Q78" s="21"/>
      <c r="R78" s="21"/>
      <c r="S78" s="21"/>
      <c r="T78" s="21"/>
      <c r="U78" s="21"/>
    </row>
    <row r="79" spans="14:22" ht="15.75" x14ac:dyDescent="0.25">
      <c r="N79" s="79" t="s">
        <v>78</v>
      </c>
      <c r="O79" s="21"/>
      <c r="P79" s="21"/>
      <c r="Q79" s="21"/>
      <c r="R79" s="21"/>
      <c r="S79" s="21"/>
      <c r="T79" s="21"/>
      <c r="U79" s="21"/>
    </row>
    <row r="80" spans="14:22" ht="15.75" x14ac:dyDescent="0.25">
      <c r="N80" s="79" t="s">
        <v>74</v>
      </c>
      <c r="O80" s="21"/>
      <c r="P80" s="21"/>
      <c r="Q80" s="21"/>
      <c r="R80" s="21"/>
      <c r="S80" s="21"/>
      <c r="T80" s="21"/>
      <c r="U80" s="21"/>
    </row>
    <row r="81" spans="14:21" ht="15.75" x14ac:dyDescent="0.25">
      <c r="N81" s="79" t="s">
        <v>79</v>
      </c>
      <c r="O81" s="21"/>
      <c r="P81" s="21"/>
      <c r="Q81" s="21"/>
      <c r="R81" s="21"/>
      <c r="S81" s="21"/>
      <c r="T81" s="21"/>
      <c r="U81" s="21"/>
    </row>
    <row r="82" spans="14:21" ht="15.75" x14ac:dyDescent="0.25">
      <c r="N82" s="79" t="s">
        <v>80</v>
      </c>
      <c r="O82" s="21"/>
      <c r="P82" s="21"/>
      <c r="Q82" s="21"/>
      <c r="R82" s="21"/>
      <c r="S82" s="21"/>
      <c r="T82" s="21"/>
      <c r="U82" s="21"/>
    </row>
    <row r="83" spans="14:21" ht="15.75" x14ac:dyDescent="0.25">
      <c r="N83" s="79" t="s">
        <v>75</v>
      </c>
      <c r="O83" s="21"/>
      <c r="P83" s="21"/>
      <c r="Q83" s="21"/>
      <c r="R83" s="21"/>
      <c r="S83" s="21"/>
      <c r="T83" s="21"/>
      <c r="U83" s="21"/>
    </row>
    <row r="84" spans="14:21" ht="15.75" x14ac:dyDescent="0.25">
      <c r="N84" s="79" t="s">
        <v>76</v>
      </c>
      <c r="O84" s="21"/>
      <c r="P84" s="21"/>
      <c r="Q84" s="21"/>
      <c r="R84" s="21"/>
      <c r="S84" s="21"/>
      <c r="T84" s="21"/>
      <c r="U84" s="21"/>
    </row>
    <row r="85" spans="14:21" ht="15.75" x14ac:dyDescent="0.25">
      <c r="N85" s="79" t="s">
        <v>77</v>
      </c>
      <c r="O85" s="21"/>
      <c r="P85" s="21"/>
      <c r="Q85" s="21"/>
      <c r="R85" s="21"/>
      <c r="S85" s="21"/>
      <c r="T85" s="21"/>
      <c r="U85" s="21"/>
    </row>
    <row r="86" spans="14:21" ht="16.5" thickBot="1" x14ac:dyDescent="0.3">
      <c r="N86" s="80" t="s">
        <v>88</v>
      </c>
      <c r="O86" s="81"/>
      <c r="P86" s="81"/>
      <c r="Q86" s="81"/>
      <c r="R86" s="81"/>
      <c r="S86" s="81"/>
      <c r="T86" s="81"/>
      <c r="U86" s="81"/>
    </row>
    <row r="87" spans="14:21" x14ac:dyDescent="0.25">
      <c r="N87" s="1"/>
      <c r="O87" s="1"/>
      <c r="P87" s="1"/>
      <c r="Q87" s="1"/>
      <c r="T87" s="1"/>
      <c r="U87" s="1"/>
    </row>
  </sheetData>
  <sheetProtection algorithmName="SHA-512" hashValue="K9l9bDIJedM269tCo2OACDEHsDeaz0FdvS5pNhHZ9DybCgKZ6nCADN0yvogQOY5xBt0zLINTXv77vbM7X83gAw==" saltValue="W7HgUnuDTm+yKyrtQPGK3A==" spinCount="100000" sheet="1" objects="1" scenarios="1" selectLockedCells="1"/>
  <mergeCells count="19">
    <mergeCell ref="B2:F2"/>
    <mergeCell ref="B4:F4"/>
    <mergeCell ref="B11:F11"/>
    <mergeCell ref="B18:F18"/>
    <mergeCell ref="O3:Q3"/>
    <mergeCell ref="P14:Q14"/>
    <mergeCell ref="P15:Q15"/>
    <mergeCell ref="N65:O65"/>
    <mergeCell ref="R15:S15"/>
    <mergeCell ref="T15:U15"/>
    <mergeCell ref="N18:O18"/>
    <mergeCell ref="N19:O19"/>
    <mergeCell ref="N24:O24"/>
    <mergeCell ref="N29:O29"/>
    <mergeCell ref="N36:O36"/>
    <mergeCell ref="N41:O41"/>
    <mergeCell ref="N46:O46"/>
    <mergeCell ref="N52:O52"/>
    <mergeCell ref="N56:O56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800AE8BC1CF4D8204AE6C691A40B7" ma:contentTypeVersion="13" ma:contentTypeDescription="Create a new document." ma:contentTypeScope="" ma:versionID="2a4586395ca57916a0556340d638d63e">
  <xsd:schema xmlns:xsd="http://www.w3.org/2001/XMLSchema" xmlns:xs="http://www.w3.org/2001/XMLSchema" xmlns:p="http://schemas.microsoft.com/office/2006/metadata/properties" xmlns:ns3="1bdb21e5-3ee7-4b31-93dc-8a8d10577cfe" xmlns:ns4="898f001c-2ff0-4de8-b3a8-8fbfff366a67" targetNamespace="http://schemas.microsoft.com/office/2006/metadata/properties" ma:root="true" ma:fieldsID="4e2668d583def87f3308234b7b9f1a67" ns3:_="" ns4:_="">
    <xsd:import namespace="1bdb21e5-3ee7-4b31-93dc-8a8d10577cfe"/>
    <xsd:import namespace="898f001c-2ff0-4de8-b3a8-8fbfff366a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b21e5-3ee7-4b31-93dc-8a8d10577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f001c-2ff0-4de8-b3a8-8fbfff366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23874F-DDBA-45DA-8361-F71A5448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b21e5-3ee7-4b31-93dc-8a8d10577cfe"/>
    <ds:schemaRef ds:uri="898f001c-2ff0-4de8-b3a8-8fbfff366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F0D8DC-8386-4696-99B7-A89CBF98A9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C9A03-4765-4C18-910E-5150CB386218}">
  <ds:schemaRefs>
    <ds:schemaRef ds:uri="http://purl.org/dc/terms/"/>
    <ds:schemaRef ds:uri="http://schemas.openxmlformats.org/package/2006/metadata/core-properties"/>
    <ds:schemaRef ds:uri="898f001c-2ff0-4de8-b3a8-8fbfff366a6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db21e5-3ee7-4b31-93dc-8a8d10577c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Workload Removal</vt:lpstr>
      <vt:lpstr>Time and Cost Outcome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Augustine</dc:creator>
  <cp:keywords/>
  <dc:description/>
  <cp:lastModifiedBy>Mathew Augustine</cp:lastModifiedBy>
  <cp:revision/>
  <dcterms:created xsi:type="dcterms:W3CDTF">2020-04-27T20:52:21Z</dcterms:created>
  <dcterms:modified xsi:type="dcterms:W3CDTF">2020-08-23T15:45:17Z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0x0101009CE800AE8BC1CF4D8204AE6C691A40B7</vt:lpwstr>
  </property>
</Properties>
</file>